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735" yWindow="5745" windowWidth="7290" windowHeight="4050" tabRatio="805" firstSheet="65" activeTab="65"/>
  </bookViews>
  <sheets>
    <sheet name="Cover" sheetId="57" r:id="rId1"/>
    <sheet name="Summary Sheet" sheetId="51" r:id="rId2"/>
    <sheet name="Dues &amp; Fundraisers" sheetId="99" r:id="rId3"/>
    <sheet name="Depreciation" sheetId="101" r:id="rId4"/>
    <sheet name="K2CC" sheetId="43" r:id="rId5"/>
    <sheet name="Anime Club" sheetId="149" r:id="rId6"/>
    <sheet name="Archery Club" sheetId="158" r:id="rId7"/>
    <sheet name="Association for Creative Though" sheetId="176" r:id="rId8"/>
    <sheet name="Autonomous Robotics" sheetId="110" r:id="rId9"/>
    <sheet name="Ballroom Dance Club" sheetId="152" r:id="rId10"/>
    <sheet name="Baseball Club" sheetId="159" r:id="rId11"/>
    <sheet name="Belly Dance Club" sheetId="145" r:id="rId12"/>
    <sheet name="Black Student Union" sheetId="160" r:id="rId13"/>
    <sheet name="Bowling Club" sheetId="65" r:id="rId14"/>
    <sheet name="Broomball" sheetId="64" r:id="rId15"/>
    <sheet name="Circle K" sheetId="67" r:id="rId16"/>
    <sheet name="Clarksonian" sheetId="2" r:id="rId17"/>
    <sheet name="Clarkson Guard" sheetId="147" r:id="rId18"/>
    <sheet name="CUM Hockey" sheetId="61" r:id="rId19"/>
    <sheet name="CUW Hockey" sheetId="116" r:id="rId20"/>
    <sheet name="Colleges Against Cancer" sheetId="161" r:id="rId21"/>
    <sheet name="Crew" sheetId="59" r:id="rId22"/>
    <sheet name="CUB" sheetId="13" r:id="rId23"/>
    <sheet name="Cycling Club (Road)" sheetId="12" r:id="rId24"/>
    <sheet name="Dance Ensemble" sheetId="170" r:id="rId25"/>
    <sheet name="Doctors Without Borders" sheetId="162" r:id="rId26"/>
    <sheet name="E&amp;M Society" sheetId="151" r:id="rId27"/>
    <sheet name="ECO Club" sheetId="128" r:id="rId28"/>
    <sheet name="EMS Club" sheetId="153" r:id="rId29"/>
    <sheet name="EWB" sheetId="154" r:id="rId30"/>
    <sheet name="Flying Club" sheetId="8" r:id="rId31"/>
    <sheet name="Foodies" sheetId="138" r:id="rId32"/>
    <sheet name="Football" sheetId="139" r:id="rId33"/>
    <sheet name="Gender Sexuality Alliance" sheetId="123" r:id="rId34"/>
    <sheet name="Golden Knotes" sheetId="82" r:id="rId35"/>
    <sheet name="Goldie's Dance Team" sheetId="163" r:id="rId36"/>
    <sheet name="IDEA Club" sheetId="120" r:id="rId37"/>
    <sheet name="Integrator" sheetId="40" r:id="rId38"/>
    <sheet name="Iranian Student Association" sheetId="171" r:id="rId39"/>
    <sheet name="ISO" sheetId="53" r:id="rId40"/>
    <sheet name="Jazz Band" sheetId="164" r:id="rId41"/>
    <sheet name="Lacrosse Club" sheetId="143" r:id="rId42"/>
    <sheet name="Laser Tag" sheetId="172" r:id="rId43"/>
    <sheet name="Leadership Corps" sheetId="141" r:id="rId44"/>
    <sheet name="Martial Arts Club" sheetId="155" r:id="rId45"/>
    <sheet name="Math Club" sheetId="134" r:id="rId46"/>
    <sheet name="Mountian Bike Club" sheetId="175" r:id="rId47"/>
    <sheet name="NYWEA" sheetId="121" r:id="rId48"/>
    <sheet name="Orchestra" sheetId="46" r:id="rId49"/>
    <sheet name="Organized Chaos" sheetId="165" r:id="rId50"/>
    <sheet name="Outing Club" sheetId="47" r:id="rId51"/>
    <sheet name="Paintball Club" sheetId="173" r:id="rId52"/>
    <sheet name="Pep Band" sheetId="48" r:id="rId53"/>
    <sheet name="Photo Club" sheetId="49" r:id="rId54"/>
    <sheet name="Physics Club" sheetId="77" r:id="rId55"/>
    <sheet name="PURC" sheetId="174" r:id="rId56"/>
    <sheet name="Racquetball Club" sheetId="15" r:id="rId57"/>
    <sheet name="Rocketry Club" sheetId="156" r:id="rId58"/>
    <sheet name="Men's Rugby Club" sheetId="45" r:id="rId59"/>
    <sheet name="Women's Rugby Club" sheetId="30" r:id="rId60"/>
    <sheet name="Scuba Club" sheetId="166" r:id="rId61"/>
    <sheet name="Silver Wings" sheetId="113" r:id="rId62"/>
    <sheet name="Ski Club" sheetId="18" r:id="rId63"/>
    <sheet name="Soccer Club" sheetId="167" r:id="rId64"/>
    <sheet name="Society for Human Resource Man." sheetId="168" r:id="rId65"/>
    <sheet name="Spectrum" sheetId="21" r:id="rId66"/>
    <sheet name="Clarkson Car Club" sheetId="103" r:id="rId67"/>
    <sheet name="Strategic Investment" sheetId="157" r:id="rId68"/>
    <sheet name="Sustainable Synergy" sheetId="135" r:id="rId69"/>
    <sheet name="Theatre Club" sheetId="23" r:id="rId70"/>
    <sheet name="Ultimate Frisbee Club" sheetId="25" r:id="rId71"/>
    <sheet name="WCKN" sheetId="27" r:id="rId72"/>
    <sheet name="Wrestling Club" sheetId="169" r:id="rId73"/>
    <sheet name="WTSC" sheetId="28" r:id="rId74"/>
    <sheet name="CUSA" sheetId="54" r:id="rId75"/>
    <sheet name="Senate" sheetId="17" r:id="rId76"/>
    <sheet name="College Readership" sheetId="105" r:id="rId77"/>
    <sheet name="Legal Aid" sheetId="44" r:id="rId78"/>
    <sheet name="Insurance" sheetId="39" r:id="rId79"/>
    <sheet name="Classes" sheetId="9" r:id="rId80"/>
    <sheet name="Contingency" sheetId="14" r:id="rId81"/>
    <sheet name="Cap Ex" sheetId="58" r:id="rId82"/>
    <sheet name="Concert-Springfest" sheetId="107" r:id="rId83"/>
  </sheets>
  <definedNames>
    <definedName name="_xlnm.Print_Area" localSheetId="2">'Dues &amp; Fundraisers'!$A$1:$I$75</definedName>
  </definedNames>
  <calcPr calcId="145621"/>
</workbook>
</file>

<file path=xl/calcChain.xml><?xml version="1.0" encoding="utf-8"?>
<calcChain xmlns="http://schemas.openxmlformats.org/spreadsheetml/2006/main">
  <c r="D21" i="21" l="1"/>
  <c r="G20" i="21"/>
  <c r="G21" i="21"/>
  <c r="G20" i="25" l="1"/>
  <c r="G16" i="167"/>
  <c r="G14" i="45"/>
  <c r="G15" i="141"/>
  <c r="G17" i="143"/>
  <c r="G13" i="143"/>
  <c r="G18" i="82"/>
  <c r="G17" i="139"/>
  <c r="G13" i="153"/>
  <c r="G16" i="153" s="1"/>
  <c r="G17" i="128"/>
  <c r="G17" i="147"/>
  <c r="G14" i="152"/>
  <c r="G16" i="110"/>
  <c r="G16" i="158"/>
  <c r="G17" i="149"/>
  <c r="I7" i="99"/>
  <c r="H7" i="99"/>
  <c r="G7" i="99"/>
  <c r="F7" i="99"/>
  <c r="G17" i="159"/>
  <c r="G16" i="159"/>
  <c r="G15" i="152"/>
  <c r="F6" i="51"/>
  <c r="E6" i="51"/>
  <c r="D6" i="51"/>
  <c r="C6" i="51"/>
  <c r="G15" i="176"/>
  <c r="G14" i="176"/>
  <c r="F15" i="176"/>
  <c r="D15" i="176"/>
  <c r="G13" i="176"/>
  <c r="F10" i="176"/>
  <c r="D10" i="176"/>
  <c r="G9" i="176"/>
  <c r="G8" i="176"/>
  <c r="F7" i="176"/>
  <c r="G7" i="176" s="1"/>
  <c r="G10" i="176" s="1"/>
  <c r="G15" i="161"/>
  <c r="F71" i="99" l="1"/>
  <c r="G72" i="99"/>
  <c r="I55" i="99"/>
  <c r="H55" i="99"/>
  <c r="G55" i="99"/>
  <c r="F55" i="99"/>
  <c r="I51" i="99"/>
  <c r="H51" i="99"/>
  <c r="G51" i="99"/>
  <c r="F51" i="99"/>
  <c r="I46" i="99"/>
  <c r="H46" i="99"/>
  <c r="G46" i="99"/>
  <c r="F46" i="99"/>
  <c r="I42" i="99"/>
  <c r="H42" i="99"/>
  <c r="G42" i="99"/>
  <c r="F42" i="99"/>
  <c r="I38" i="99"/>
  <c r="H38" i="99"/>
  <c r="G38" i="99"/>
  <c r="F38" i="99"/>
  <c r="I24" i="99"/>
  <c r="H24" i="99"/>
  <c r="G24" i="99"/>
  <c r="F24" i="99"/>
  <c r="G19" i="54" l="1"/>
  <c r="E45" i="51"/>
  <c r="D45" i="51"/>
  <c r="C45" i="51"/>
  <c r="F45" i="51" s="1"/>
  <c r="G17" i="175"/>
  <c r="G16" i="175"/>
  <c r="G15" i="175"/>
  <c r="G14" i="175"/>
  <c r="F18" i="175"/>
  <c r="F7" i="175" s="1"/>
  <c r="G7" i="175" s="1"/>
  <c r="D18" i="175"/>
  <c r="F10" i="175"/>
  <c r="D10" i="175"/>
  <c r="G9" i="175"/>
  <c r="G8" i="175"/>
  <c r="G10" i="175" l="1"/>
  <c r="G13" i="175"/>
  <c r="G18" i="175" l="1"/>
  <c r="E54" i="51" l="1"/>
  <c r="D54" i="51"/>
  <c r="C54" i="51"/>
  <c r="F54" i="51" s="1"/>
  <c r="E50" i="51"/>
  <c r="D50" i="51"/>
  <c r="C50" i="51"/>
  <c r="E37" i="51"/>
  <c r="D37" i="51"/>
  <c r="C37" i="51"/>
  <c r="E41" i="51"/>
  <c r="D41" i="51"/>
  <c r="C41" i="51"/>
  <c r="E23" i="51"/>
  <c r="D23" i="51"/>
  <c r="C23" i="51"/>
  <c r="F15" i="174"/>
  <c r="D15" i="174"/>
  <c r="G14" i="174"/>
  <c r="G13" i="174"/>
  <c r="G15" i="174" s="1"/>
  <c r="F10" i="174"/>
  <c r="D10" i="174"/>
  <c r="G9" i="174"/>
  <c r="G8" i="174"/>
  <c r="F7" i="174"/>
  <c r="G7" i="174" s="1"/>
  <c r="G10" i="174" s="1"/>
  <c r="F15" i="173"/>
  <c r="D15" i="173"/>
  <c r="G14" i="173"/>
  <c r="G13" i="173"/>
  <c r="G15" i="173" s="1"/>
  <c r="F10" i="173"/>
  <c r="D10" i="173"/>
  <c r="G9" i="173"/>
  <c r="G8" i="173"/>
  <c r="G7" i="173"/>
  <c r="G10" i="173" s="1"/>
  <c r="F7" i="173"/>
  <c r="F15" i="172"/>
  <c r="D15" i="172"/>
  <c r="G14" i="172"/>
  <c r="G13" i="172"/>
  <c r="G15" i="172" s="1"/>
  <c r="F10" i="172"/>
  <c r="D10" i="172"/>
  <c r="G9" i="172"/>
  <c r="G8" i="172"/>
  <c r="F7" i="172"/>
  <c r="G7" i="172" s="1"/>
  <c r="G10" i="172" s="1"/>
  <c r="F15" i="171"/>
  <c r="D15" i="171"/>
  <c r="G14" i="171"/>
  <c r="G13" i="171"/>
  <c r="G15" i="171" s="1"/>
  <c r="F10" i="171"/>
  <c r="D10" i="171"/>
  <c r="G9" i="171"/>
  <c r="G8" i="171"/>
  <c r="F7" i="171"/>
  <c r="G7" i="171" s="1"/>
  <c r="G10" i="171" s="1"/>
  <c r="F15" i="170"/>
  <c r="D15" i="170"/>
  <c r="G14" i="170"/>
  <c r="G13" i="170"/>
  <c r="F10" i="170"/>
  <c r="D10" i="170"/>
  <c r="G9" i="170"/>
  <c r="G8" i="170"/>
  <c r="F7" i="170"/>
  <c r="G7" i="170" s="1"/>
  <c r="F50" i="51" l="1"/>
  <c r="F37" i="51"/>
  <c r="F23" i="51"/>
  <c r="F41" i="51"/>
  <c r="G15" i="170"/>
  <c r="G10" i="170"/>
  <c r="D17" i="28"/>
  <c r="G16" i="28"/>
  <c r="D17" i="143"/>
  <c r="D16" i="153" l="1"/>
  <c r="G16" i="147"/>
  <c r="D17" i="147"/>
  <c r="D17" i="159"/>
  <c r="D15" i="152" l="1"/>
  <c r="D11" i="43"/>
  <c r="G15" i="138" l="1"/>
  <c r="G16" i="138" s="1"/>
  <c r="D16" i="138"/>
  <c r="G14" i="138"/>
  <c r="C37" i="54" l="1"/>
  <c r="C47" i="28"/>
  <c r="C93" i="27"/>
  <c r="C32" i="23"/>
  <c r="C24" i="48"/>
  <c r="C45" i="47"/>
  <c r="C29" i="8"/>
  <c r="C29" i="12"/>
  <c r="C54" i="13"/>
  <c r="C31" i="59"/>
  <c r="C28" i="43"/>
  <c r="G8" i="53" l="1"/>
  <c r="F15" i="139" l="1"/>
  <c r="F16" i="167" l="1"/>
  <c r="F10" i="123"/>
  <c r="F13" i="25"/>
  <c r="C28" i="153" l="1"/>
  <c r="C29" i="153" s="1"/>
  <c r="C32" i="153" s="1"/>
  <c r="C31" i="164" l="1"/>
  <c r="C33" i="164"/>
  <c r="C30" i="164"/>
  <c r="C34" i="164" s="1"/>
  <c r="G15" i="139" l="1"/>
  <c r="F16" i="113" l="1"/>
  <c r="F21" i="21" l="1"/>
  <c r="F16" i="77"/>
  <c r="F16" i="155"/>
  <c r="F17" i="128"/>
  <c r="F16" i="151"/>
  <c r="F15" i="161"/>
  <c r="F16" i="110"/>
  <c r="F16" i="158"/>
  <c r="F17" i="149"/>
  <c r="F16" i="163"/>
  <c r="F16" i="156" l="1"/>
  <c r="F16" i="135"/>
  <c r="F20" i="25"/>
  <c r="G19" i="25"/>
  <c r="H72" i="99" l="1"/>
  <c r="I70" i="99"/>
  <c r="F17" i="143" l="1"/>
  <c r="F16" i="120"/>
  <c r="F17" i="147"/>
  <c r="F9" i="143" l="1"/>
  <c r="F17" i="159" l="1"/>
  <c r="F25" i="47" l="1"/>
  <c r="G16" i="143" l="1"/>
  <c r="G15" i="48"/>
  <c r="G13" i="167" l="1"/>
  <c r="G19" i="21" l="1"/>
  <c r="D10" i="139"/>
  <c r="C34" i="139" l="1"/>
  <c r="F17" i="166" l="1"/>
  <c r="G16" i="166"/>
  <c r="D17" i="166"/>
  <c r="G13" i="168"/>
  <c r="F15" i="168"/>
  <c r="D15" i="168"/>
  <c r="G13" i="164"/>
  <c r="F16" i="164"/>
  <c r="D16" i="164"/>
  <c r="H70" i="99" l="1"/>
  <c r="I72" i="99"/>
  <c r="F72" i="99"/>
  <c r="I66" i="99"/>
  <c r="H66" i="99"/>
  <c r="G66" i="99"/>
  <c r="F66" i="99"/>
  <c r="G64" i="99"/>
  <c r="F64" i="99"/>
  <c r="G62" i="99"/>
  <c r="F62" i="99"/>
  <c r="I49" i="99"/>
  <c r="G49" i="99"/>
  <c r="H49" i="99"/>
  <c r="F49" i="99"/>
  <c r="G40" i="99"/>
  <c r="H40" i="99"/>
  <c r="F40" i="99"/>
  <c r="I35" i="99"/>
  <c r="G35" i="99"/>
  <c r="H35" i="99"/>
  <c r="F35" i="99"/>
  <c r="I25" i="99"/>
  <c r="G25" i="99"/>
  <c r="H25" i="99"/>
  <c r="F25" i="99"/>
  <c r="H20" i="99"/>
  <c r="F20" i="99"/>
  <c r="I12" i="99"/>
  <c r="G12" i="99"/>
  <c r="H12" i="99"/>
  <c r="F12" i="99"/>
  <c r="I10" i="99"/>
  <c r="G10" i="99"/>
  <c r="H10" i="99"/>
  <c r="F10" i="99"/>
  <c r="I6" i="99"/>
  <c r="G6" i="99"/>
  <c r="H6" i="99"/>
  <c r="F6" i="99"/>
  <c r="F7" i="128"/>
  <c r="F7" i="147"/>
  <c r="F7" i="2"/>
  <c r="G11" i="25"/>
  <c r="G12" i="25"/>
  <c r="F7" i="77"/>
  <c r="C39" i="51"/>
  <c r="F7" i="164"/>
  <c r="E39" i="51" s="1"/>
  <c r="F7" i="155"/>
  <c r="D71" i="51"/>
  <c r="C71" i="51"/>
  <c r="C59" i="51"/>
  <c r="F7" i="166"/>
  <c r="E59" i="51" s="1"/>
  <c r="C62" i="51"/>
  <c r="E63" i="51"/>
  <c r="F7" i="168"/>
  <c r="C63" i="51"/>
  <c r="E48" i="51"/>
  <c r="F7" i="165"/>
  <c r="D48" i="51"/>
  <c r="C48" i="51"/>
  <c r="C34" i="51"/>
  <c r="F7" i="163"/>
  <c r="E34" i="51" s="1"/>
  <c r="C24" i="51"/>
  <c r="D19" i="51"/>
  <c r="C19" i="51"/>
  <c r="C9" i="51"/>
  <c r="F7" i="159"/>
  <c r="E9" i="51" s="1"/>
  <c r="F7" i="158"/>
  <c r="F14" i="160"/>
  <c r="F7" i="160" s="1"/>
  <c r="E11" i="51" s="1"/>
  <c r="C11" i="51"/>
  <c r="E5" i="51"/>
  <c r="D5" i="51"/>
  <c r="C5" i="51"/>
  <c r="G13" i="169"/>
  <c r="G14" i="169" s="1"/>
  <c r="F14" i="169"/>
  <c r="F7" i="169" s="1"/>
  <c r="D14" i="169"/>
  <c r="F10" i="169"/>
  <c r="D10" i="169"/>
  <c r="G9" i="169"/>
  <c r="G8" i="169"/>
  <c r="G14" i="168"/>
  <c r="G15" i="168" s="1"/>
  <c r="F10" i="168"/>
  <c r="D63" i="51" s="1"/>
  <c r="D10" i="168"/>
  <c r="G9" i="168"/>
  <c r="G8" i="168"/>
  <c r="G7" i="168"/>
  <c r="D16" i="167"/>
  <c r="F7" i="167"/>
  <c r="G15" i="167"/>
  <c r="G14" i="167"/>
  <c r="F10" i="167"/>
  <c r="D62" i="51" s="1"/>
  <c r="D10" i="167"/>
  <c r="G9" i="167"/>
  <c r="G8" i="167"/>
  <c r="G15" i="166"/>
  <c r="G13" i="166"/>
  <c r="G14" i="166"/>
  <c r="F10" i="166"/>
  <c r="D59" i="51" s="1"/>
  <c r="D10" i="166"/>
  <c r="G9" i="166"/>
  <c r="G8" i="166"/>
  <c r="F14" i="165"/>
  <c r="D14" i="165"/>
  <c r="G13" i="165"/>
  <c r="G14" i="165" s="1"/>
  <c r="F10" i="165"/>
  <c r="D10" i="165"/>
  <c r="G9" i="165"/>
  <c r="G8" i="165"/>
  <c r="G7" i="165"/>
  <c r="G15" i="164"/>
  <c r="G16" i="164" s="1"/>
  <c r="G14" i="164"/>
  <c r="F10" i="164"/>
  <c r="D39" i="51" s="1"/>
  <c r="D10" i="164"/>
  <c r="G9" i="164"/>
  <c r="G8" i="164"/>
  <c r="G7" i="164"/>
  <c r="G15" i="163"/>
  <c r="G13" i="163"/>
  <c r="D16" i="163"/>
  <c r="G14" i="163"/>
  <c r="F10" i="163"/>
  <c r="D34" i="51" s="1"/>
  <c r="D10" i="163"/>
  <c r="G9" i="163"/>
  <c r="G8" i="163"/>
  <c r="G7" i="163"/>
  <c r="F14" i="162"/>
  <c r="F7" i="162" s="1"/>
  <c r="D14" i="162"/>
  <c r="G13" i="162"/>
  <c r="G14" i="162" s="1"/>
  <c r="F10" i="162"/>
  <c r="D24" i="51" s="1"/>
  <c r="D10" i="162"/>
  <c r="G9" i="162"/>
  <c r="G8" i="162"/>
  <c r="F7" i="161"/>
  <c r="D15" i="161"/>
  <c r="G14" i="161"/>
  <c r="G13" i="161"/>
  <c r="F10" i="161"/>
  <c r="D10" i="161"/>
  <c r="G9" i="161"/>
  <c r="G8" i="161"/>
  <c r="G17" i="166" l="1"/>
  <c r="G16" i="163"/>
  <c r="G7" i="166"/>
  <c r="G7" i="161"/>
  <c r="G10" i="161" s="1"/>
  <c r="E19" i="51"/>
  <c r="F19" i="51" s="1"/>
  <c r="G7" i="169"/>
  <c r="E71" i="51"/>
  <c r="F71" i="51" s="1"/>
  <c r="G7" i="162"/>
  <c r="E24" i="51"/>
  <c r="F24" i="51" s="1"/>
  <c r="E62" i="51"/>
  <c r="F62" i="51" s="1"/>
  <c r="G7" i="167"/>
  <c r="G10" i="167" s="1"/>
  <c r="G10" i="162"/>
  <c r="F39" i="51"/>
  <c r="F59" i="51"/>
  <c r="F48" i="51"/>
  <c r="F63" i="51"/>
  <c r="F34" i="51"/>
  <c r="F5" i="51"/>
  <c r="G10" i="169"/>
  <c r="G10" i="168"/>
  <c r="G10" i="166"/>
  <c r="G10" i="165"/>
  <c r="G10" i="164"/>
  <c r="G10" i="163"/>
  <c r="D14" i="160"/>
  <c r="G13" i="160"/>
  <c r="G14" i="160" s="1"/>
  <c r="F10" i="160"/>
  <c r="D11" i="51" s="1"/>
  <c r="F11" i="51" s="1"/>
  <c r="D10" i="160"/>
  <c r="G9" i="160"/>
  <c r="G8" i="160"/>
  <c r="G7" i="160"/>
  <c r="G15" i="159"/>
  <c r="G14" i="159"/>
  <c r="G13" i="159"/>
  <c r="F10" i="159"/>
  <c r="D9" i="51" s="1"/>
  <c r="F9" i="51" s="1"/>
  <c r="D10" i="159"/>
  <c r="G9" i="159"/>
  <c r="G8" i="159"/>
  <c r="G7" i="159"/>
  <c r="G14" i="158"/>
  <c r="D16" i="158"/>
  <c r="G15" i="158"/>
  <c r="G13" i="158"/>
  <c r="F10" i="158"/>
  <c r="D10" i="158"/>
  <c r="G9" i="158"/>
  <c r="G8" i="158"/>
  <c r="G7" i="158"/>
  <c r="G10" i="159" l="1"/>
  <c r="G10" i="160"/>
  <c r="G10" i="158"/>
  <c r="G21" i="103" l="1"/>
  <c r="G14" i="113"/>
  <c r="G15" i="156"/>
  <c r="D16" i="156"/>
  <c r="G15" i="155"/>
  <c r="D16" i="155"/>
  <c r="G13" i="120" l="1"/>
  <c r="D16" i="120"/>
  <c r="G14" i="128"/>
  <c r="G15" i="128"/>
  <c r="G16" i="128"/>
  <c r="D17" i="128"/>
  <c r="G14" i="151"/>
  <c r="G15" i="151"/>
  <c r="D16" i="151"/>
  <c r="G15" i="110"/>
  <c r="D16" i="110"/>
  <c r="C26" i="110"/>
  <c r="G13" i="149"/>
  <c r="G16" i="149"/>
  <c r="D17" i="149"/>
  <c r="D20" i="25"/>
  <c r="D13" i="25"/>
  <c r="G15" i="13"/>
  <c r="G15" i="135" l="1"/>
  <c r="D16" i="135"/>
  <c r="G15" i="77"/>
  <c r="G13" i="77"/>
  <c r="D16" i="77"/>
  <c r="G15" i="147"/>
  <c r="C41" i="103" l="1"/>
  <c r="C42" i="103" s="1"/>
  <c r="D13" i="103" s="1"/>
  <c r="C43" i="103"/>
  <c r="C44" i="103"/>
  <c r="C45" i="49"/>
  <c r="C45" i="103" l="1"/>
  <c r="C31" i="40" l="1"/>
  <c r="G13" i="155" l="1"/>
  <c r="G16" i="155" s="1"/>
  <c r="F16" i="153" l="1"/>
  <c r="F7" i="153" s="1"/>
  <c r="I5" i="99" l="1"/>
  <c r="H5" i="99"/>
  <c r="G5" i="99"/>
  <c r="F5" i="99"/>
  <c r="F18" i="12" l="1"/>
  <c r="F7" i="12" s="1"/>
  <c r="G16" i="30" l="1"/>
  <c r="F15" i="141" l="1"/>
  <c r="F7" i="141" s="1"/>
  <c r="G14" i="141"/>
  <c r="F15" i="8" l="1"/>
  <c r="F7" i="8" s="1"/>
  <c r="G14" i="134"/>
  <c r="G15" i="12" l="1"/>
  <c r="G14" i="12"/>
  <c r="G16" i="12"/>
  <c r="G15" i="64" l="1"/>
  <c r="G22" i="13"/>
  <c r="G15" i="153"/>
  <c r="G23" i="13"/>
  <c r="F17" i="139"/>
  <c r="F7" i="139" s="1"/>
  <c r="I67" i="99"/>
  <c r="H67" i="99"/>
  <c r="G67" i="99"/>
  <c r="F67" i="99"/>
  <c r="I57" i="99"/>
  <c r="H57" i="99"/>
  <c r="G57" i="99"/>
  <c r="F57" i="99"/>
  <c r="I45" i="99"/>
  <c r="H45" i="99"/>
  <c r="G45" i="99"/>
  <c r="F45" i="99"/>
  <c r="I28" i="99"/>
  <c r="H28" i="99"/>
  <c r="G28" i="99"/>
  <c r="F28" i="99"/>
  <c r="D15" i="141"/>
  <c r="D12" i="154"/>
  <c r="C25" i="51"/>
  <c r="C40" i="51"/>
  <c r="E65" i="51"/>
  <c r="D65" i="51"/>
  <c r="C65" i="51"/>
  <c r="C56" i="51"/>
  <c r="C44" i="51"/>
  <c r="C28" i="51"/>
  <c r="C27" i="51"/>
  <c r="F15" i="157"/>
  <c r="D15" i="157"/>
  <c r="G14" i="157"/>
  <c r="G13" i="157"/>
  <c r="F10" i="157"/>
  <c r="D10" i="157"/>
  <c r="G9" i="157"/>
  <c r="G8" i="157"/>
  <c r="F7" i="157"/>
  <c r="G7" i="157"/>
  <c r="G10" i="157"/>
  <c r="G14" i="156"/>
  <c r="G13" i="156"/>
  <c r="F10" i="156"/>
  <c r="D56" i="51" s="1"/>
  <c r="D10" i="156"/>
  <c r="G9" i="156"/>
  <c r="G8" i="156"/>
  <c r="G14" i="155"/>
  <c r="F10" i="155"/>
  <c r="D44" i="51" s="1"/>
  <c r="D10" i="155"/>
  <c r="G9" i="155"/>
  <c r="G8" i="155"/>
  <c r="E44" i="51"/>
  <c r="F12" i="154"/>
  <c r="F7" i="154" s="1"/>
  <c r="G11" i="154"/>
  <c r="D28" i="51"/>
  <c r="D8" i="154"/>
  <c r="G14" i="153"/>
  <c r="F10" i="153"/>
  <c r="D27" i="51" s="1"/>
  <c r="D10" i="153"/>
  <c r="G9" i="153"/>
  <c r="G8" i="153"/>
  <c r="C94" i="27"/>
  <c r="C95" i="27"/>
  <c r="C27" i="46"/>
  <c r="C48" i="28"/>
  <c r="D11" i="28" s="1"/>
  <c r="C96" i="27"/>
  <c r="C25" i="45"/>
  <c r="C26" i="45" s="1"/>
  <c r="C32" i="139"/>
  <c r="C33" i="139" s="1"/>
  <c r="C55" i="13"/>
  <c r="D11" i="13" s="1"/>
  <c r="F18" i="18"/>
  <c r="F7" i="18" s="1"/>
  <c r="F18" i="61"/>
  <c r="F7" i="61" s="1"/>
  <c r="F7" i="113"/>
  <c r="G17" i="18"/>
  <c r="I61" i="99"/>
  <c r="F19" i="30"/>
  <c r="F18" i="46"/>
  <c r="F7" i="46" s="1"/>
  <c r="G12" i="43"/>
  <c r="G17" i="48"/>
  <c r="G8" i="135"/>
  <c r="G11" i="9"/>
  <c r="G12" i="27"/>
  <c r="I65" i="99"/>
  <c r="G27" i="99"/>
  <c r="I26" i="99"/>
  <c r="H26" i="99"/>
  <c r="G26" i="99"/>
  <c r="F26" i="99"/>
  <c r="I9" i="99"/>
  <c r="H9" i="99"/>
  <c r="G9" i="99"/>
  <c r="F9" i="99"/>
  <c r="C8" i="51"/>
  <c r="F7" i="151"/>
  <c r="G13" i="151"/>
  <c r="G16" i="151" s="1"/>
  <c r="F10" i="151"/>
  <c r="D25" i="51" s="1"/>
  <c r="D10" i="151"/>
  <c r="G9" i="151"/>
  <c r="G8" i="151"/>
  <c r="F15" i="152"/>
  <c r="F7" i="152" s="1"/>
  <c r="E8" i="51" s="1"/>
  <c r="G13" i="152"/>
  <c r="F10" i="152"/>
  <c r="D8" i="51" s="1"/>
  <c r="D10" i="152"/>
  <c r="G9" i="152"/>
  <c r="G8" i="152"/>
  <c r="C79" i="51"/>
  <c r="C81" i="51"/>
  <c r="D81" i="51"/>
  <c r="F22" i="107"/>
  <c r="F7" i="107" s="1"/>
  <c r="F10" i="49"/>
  <c r="D52" i="51" s="1"/>
  <c r="G9" i="67"/>
  <c r="D10" i="67"/>
  <c r="C4" i="51"/>
  <c r="G15" i="149"/>
  <c r="G14" i="149"/>
  <c r="F10" i="149"/>
  <c r="D4" i="51" s="1"/>
  <c r="D10" i="149"/>
  <c r="G9" i="149"/>
  <c r="G8" i="149"/>
  <c r="G14" i="14"/>
  <c r="I17" i="99"/>
  <c r="H17" i="99"/>
  <c r="G17" i="99"/>
  <c r="F17" i="99"/>
  <c r="C16" i="51"/>
  <c r="G13" i="147"/>
  <c r="F10" i="147"/>
  <c r="D16" i="51" s="1"/>
  <c r="D10" i="147"/>
  <c r="G9" i="147"/>
  <c r="G8" i="147"/>
  <c r="I11" i="99"/>
  <c r="H11" i="99"/>
  <c r="G11" i="99"/>
  <c r="G13" i="99"/>
  <c r="F11" i="99"/>
  <c r="C10" i="51"/>
  <c r="D14" i="145"/>
  <c r="F14" i="145"/>
  <c r="F7" i="145" s="1"/>
  <c r="F10" i="145"/>
  <c r="D10" i="51"/>
  <c r="D10" i="145"/>
  <c r="G9" i="145"/>
  <c r="G8" i="145"/>
  <c r="D15" i="14"/>
  <c r="G15" i="143"/>
  <c r="F7" i="25"/>
  <c r="G15" i="99"/>
  <c r="F15" i="99"/>
  <c r="G8" i="67"/>
  <c r="F15" i="14"/>
  <c r="F7" i="14" s="1"/>
  <c r="G14" i="143"/>
  <c r="H41" i="99"/>
  <c r="G41" i="99"/>
  <c r="F41" i="99"/>
  <c r="D10" i="143"/>
  <c r="I41" i="99"/>
  <c r="G8" i="143"/>
  <c r="C32" i="59"/>
  <c r="G17" i="103"/>
  <c r="G15" i="59"/>
  <c r="G17" i="59"/>
  <c r="F22" i="103"/>
  <c r="G14" i="27"/>
  <c r="F17" i="15"/>
  <c r="F7" i="15" s="1"/>
  <c r="F7" i="135"/>
  <c r="G16" i="47"/>
  <c r="G31" i="99"/>
  <c r="F16" i="138"/>
  <c r="F7" i="138" s="1"/>
  <c r="F17" i="64"/>
  <c r="F7" i="64" s="1"/>
  <c r="F7" i="21"/>
  <c r="F15" i="134"/>
  <c r="F7" i="134" s="1"/>
  <c r="F14" i="121"/>
  <c r="F7" i="121" s="1"/>
  <c r="G18" i="103"/>
  <c r="G18" i="25"/>
  <c r="G8" i="103"/>
  <c r="C34" i="59"/>
  <c r="F18" i="82"/>
  <c r="F7" i="82" s="1"/>
  <c r="G11" i="21"/>
  <c r="G12" i="21"/>
  <c r="G13" i="21"/>
  <c r="G14" i="21"/>
  <c r="G15" i="21"/>
  <c r="G16" i="21"/>
  <c r="G17" i="21"/>
  <c r="G18" i="21"/>
  <c r="G13" i="82"/>
  <c r="D18" i="82"/>
  <c r="G16" i="82"/>
  <c r="G17" i="82"/>
  <c r="C76" i="51"/>
  <c r="C75" i="51"/>
  <c r="C67" i="51"/>
  <c r="C66" i="51"/>
  <c r="C60" i="51"/>
  <c r="C57" i="51"/>
  <c r="C55" i="51"/>
  <c r="C53" i="51"/>
  <c r="C52" i="51"/>
  <c r="C51" i="51"/>
  <c r="C46" i="51"/>
  <c r="C43" i="51"/>
  <c r="C42" i="51"/>
  <c r="C33" i="51"/>
  <c r="C31" i="51"/>
  <c r="C30" i="51"/>
  <c r="C26" i="51"/>
  <c r="C22" i="51"/>
  <c r="C21" i="51"/>
  <c r="C20" i="51"/>
  <c r="C18" i="51"/>
  <c r="I32" i="99"/>
  <c r="H32" i="99"/>
  <c r="G32" i="99"/>
  <c r="F32" i="99"/>
  <c r="I31" i="99"/>
  <c r="H31" i="99"/>
  <c r="F31" i="99"/>
  <c r="H43" i="99"/>
  <c r="G43" i="99"/>
  <c r="F43" i="99"/>
  <c r="G13" i="141"/>
  <c r="G8" i="141"/>
  <c r="G9" i="141"/>
  <c r="D10" i="141"/>
  <c r="F10" i="138"/>
  <c r="D30" i="51" s="1"/>
  <c r="G14" i="139"/>
  <c r="G8" i="139"/>
  <c r="G9" i="139"/>
  <c r="F10" i="139"/>
  <c r="D31" i="51" s="1"/>
  <c r="G13" i="138"/>
  <c r="G8" i="138"/>
  <c r="G9" i="138"/>
  <c r="D10" i="138"/>
  <c r="C28" i="46"/>
  <c r="D13" i="46" s="1"/>
  <c r="C57" i="13"/>
  <c r="F7" i="120"/>
  <c r="I68" i="99"/>
  <c r="H68" i="99"/>
  <c r="G68" i="99"/>
  <c r="F68" i="99"/>
  <c r="G13" i="135"/>
  <c r="G14" i="135"/>
  <c r="G9" i="135"/>
  <c r="D10" i="135"/>
  <c r="H44" i="99"/>
  <c r="G44" i="99"/>
  <c r="F44" i="99"/>
  <c r="G13" i="134"/>
  <c r="G15" i="134" s="1"/>
  <c r="D15" i="134"/>
  <c r="G8" i="134"/>
  <c r="G9" i="134"/>
  <c r="D10" i="134"/>
  <c r="G9" i="59"/>
  <c r="I21" i="99" s="1"/>
  <c r="I8" i="99"/>
  <c r="I19" i="99"/>
  <c r="I27" i="99"/>
  <c r="I33" i="99"/>
  <c r="I47" i="99"/>
  <c r="G9" i="48"/>
  <c r="I52" i="99" s="1"/>
  <c r="I60" i="99"/>
  <c r="F15" i="43"/>
  <c r="F7" i="43" s="1"/>
  <c r="I4" i="99"/>
  <c r="I15" i="99"/>
  <c r="I16" i="99"/>
  <c r="I22" i="99"/>
  <c r="I37" i="99"/>
  <c r="I50" i="99"/>
  <c r="I63" i="99"/>
  <c r="I69" i="99"/>
  <c r="I71" i="99"/>
  <c r="I73" i="99"/>
  <c r="G4" i="99"/>
  <c r="G48" i="99"/>
  <c r="G65" i="99"/>
  <c r="G8" i="18"/>
  <c r="G61" i="99" s="1"/>
  <c r="G8" i="99"/>
  <c r="G14" i="99"/>
  <c r="G18" i="99"/>
  <c r="G19" i="99"/>
  <c r="G21" i="99"/>
  <c r="G22" i="99"/>
  <c r="G23" i="99"/>
  <c r="G30" i="99"/>
  <c r="G34" i="99"/>
  <c r="G37" i="99"/>
  <c r="G39" i="99"/>
  <c r="G47" i="99"/>
  <c r="G52" i="99"/>
  <c r="G63" i="99"/>
  <c r="G69" i="99"/>
  <c r="G70" i="99"/>
  <c r="G71" i="99"/>
  <c r="G73" i="99"/>
  <c r="G60" i="99"/>
  <c r="F10" i="23"/>
  <c r="D68" i="51" s="1"/>
  <c r="G50" i="99"/>
  <c r="G36" i="99"/>
  <c r="F7" i="110"/>
  <c r="G18" i="54"/>
  <c r="D10" i="23"/>
  <c r="C33" i="23"/>
  <c r="D13" i="23" s="1"/>
  <c r="D8" i="21"/>
  <c r="D19" i="30"/>
  <c r="G18" i="30"/>
  <c r="D9" i="2"/>
  <c r="G14" i="43"/>
  <c r="G13" i="43"/>
  <c r="C27" i="110"/>
  <c r="C24" i="110"/>
  <c r="C25" i="110"/>
  <c r="C21" i="2"/>
  <c r="C22" i="2"/>
  <c r="H65" i="99"/>
  <c r="H61" i="99"/>
  <c r="G14" i="46"/>
  <c r="G12" i="107"/>
  <c r="F27" i="99"/>
  <c r="H27" i="99"/>
  <c r="G9" i="128"/>
  <c r="D10" i="128"/>
  <c r="C46" i="47"/>
  <c r="D15" i="47" s="1"/>
  <c r="C30" i="8"/>
  <c r="D13" i="8" s="1"/>
  <c r="E15" i="101"/>
  <c r="C46" i="49"/>
  <c r="D13" i="49" s="1"/>
  <c r="C24" i="18"/>
  <c r="E22" i="101"/>
  <c r="C38" i="54"/>
  <c r="E27" i="101"/>
  <c r="E30" i="101"/>
  <c r="F70" i="99"/>
  <c r="F12" i="47"/>
  <c r="D49" i="51" s="1"/>
  <c r="F9" i="40"/>
  <c r="D36" i="51" s="1"/>
  <c r="F10" i="12"/>
  <c r="D22" i="51" s="1"/>
  <c r="F9" i="2"/>
  <c r="D15" i="51" s="1"/>
  <c r="F10" i="8"/>
  <c r="D29" i="51" s="1"/>
  <c r="F10" i="121"/>
  <c r="D46" i="51" s="1"/>
  <c r="F10" i="46"/>
  <c r="D47" i="51" s="1"/>
  <c r="F10" i="45"/>
  <c r="D57" i="51" s="1"/>
  <c r="F19" i="45"/>
  <c r="F7" i="45" s="1"/>
  <c r="F10" i="110"/>
  <c r="D7" i="51" s="1"/>
  <c r="F10" i="65"/>
  <c r="D12" i="51" s="1"/>
  <c r="F10" i="64"/>
  <c r="D13" i="51" s="1"/>
  <c r="F10" i="116"/>
  <c r="D18" i="51" s="1"/>
  <c r="F18" i="116"/>
  <c r="F10" i="59"/>
  <c r="D20" i="51" s="1"/>
  <c r="F10" i="48"/>
  <c r="D51" i="51" s="1"/>
  <c r="F10" i="15"/>
  <c r="D55" i="51" s="1"/>
  <c r="F10" i="30"/>
  <c r="D58" i="51" s="1"/>
  <c r="F10" i="113"/>
  <c r="D60" i="51" s="1"/>
  <c r="F15" i="2"/>
  <c r="G7" i="2" s="1"/>
  <c r="F18" i="40"/>
  <c r="F7" i="40" s="1"/>
  <c r="F17" i="49"/>
  <c r="F7" i="49" s="1"/>
  <c r="F17" i="23"/>
  <c r="F7" i="23" s="1"/>
  <c r="F17" i="28"/>
  <c r="F7" i="28" s="1"/>
  <c r="E7" i="51"/>
  <c r="F14" i="65"/>
  <c r="F7" i="65"/>
  <c r="F12" i="58"/>
  <c r="F7" i="58" s="1"/>
  <c r="G17" i="54"/>
  <c r="G13" i="123"/>
  <c r="G14" i="123"/>
  <c r="D16" i="123"/>
  <c r="C35" i="23"/>
  <c r="C34" i="23"/>
  <c r="G14" i="120"/>
  <c r="G16" i="120" s="1"/>
  <c r="G15" i="120"/>
  <c r="H33" i="99"/>
  <c r="F33" i="99"/>
  <c r="C32" i="51"/>
  <c r="G9" i="123"/>
  <c r="D10" i="123"/>
  <c r="H15" i="99"/>
  <c r="H60" i="99"/>
  <c r="F60" i="99"/>
  <c r="H47" i="99"/>
  <c r="F47" i="99"/>
  <c r="H36" i="99"/>
  <c r="F36" i="99"/>
  <c r="D14" i="121"/>
  <c r="G8" i="121"/>
  <c r="G9" i="121"/>
  <c r="D10" i="121"/>
  <c r="C35" i="51"/>
  <c r="G8" i="120"/>
  <c r="I36" i="99"/>
  <c r="G9" i="120"/>
  <c r="D10" i="120"/>
  <c r="G13" i="116"/>
  <c r="G14" i="116"/>
  <c r="G15" i="116"/>
  <c r="G16" i="116"/>
  <c r="G17" i="116"/>
  <c r="D18" i="116"/>
  <c r="G8" i="116"/>
  <c r="G9" i="116"/>
  <c r="D10" i="116"/>
  <c r="C7" i="51"/>
  <c r="C64" i="51"/>
  <c r="C49" i="51"/>
  <c r="C3" i="51"/>
  <c r="C70" i="51"/>
  <c r="G13" i="14"/>
  <c r="G11" i="14"/>
  <c r="G12" i="14"/>
  <c r="C80" i="51"/>
  <c r="C12" i="51"/>
  <c r="C13" i="51"/>
  <c r="C14" i="51"/>
  <c r="C15" i="51"/>
  <c r="C17" i="51"/>
  <c r="C29" i="51"/>
  <c r="C36" i="51"/>
  <c r="C38" i="51"/>
  <c r="C47" i="51"/>
  <c r="C58" i="51"/>
  <c r="C61" i="51"/>
  <c r="C68" i="51"/>
  <c r="C69" i="51"/>
  <c r="C72" i="51"/>
  <c r="C73" i="51"/>
  <c r="C74" i="51"/>
  <c r="C77" i="51"/>
  <c r="C78" i="51"/>
  <c r="G16" i="54"/>
  <c r="D22" i="107"/>
  <c r="G13" i="113"/>
  <c r="D16" i="113"/>
  <c r="G8" i="113"/>
  <c r="G9" i="113"/>
  <c r="D10" i="113"/>
  <c r="C50" i="28"/>
  <c r="G8" i="110"/>
  <c r="G9" i="110"/>
  <c r="G14" i="110"/>
  <c r="D10" i="110"/>
  <c r="C40" i="54"/>
  <c r="C26" i="18"/>
  <c r="C28" i="45"/>
  <c r="C48" i="49"/>
  <c r="C27" i="48"/>
  <c r="C48" i="47"/>
  <c r="C30" i="46"/>
  <c r="C34" i="40"/>
  <c r="C32" i="8"/>
  <c r="C32" i="12"/>
  <c r="C24" i="2"/>
  <c r="C25" i="64"/>
  <c r="C31" i="43"/>
  <c r="G10" i="25"/>
  <c r="G9" i="25"/>
  <c r="G9" i="103"/>
  <c r="G9" i="53"/>
  <c r="I39" i="99" s="1"/>
  <c r="G8" i="40"/>
  <c r="G8" i="64"/>
  <c r="G9" i="64"/>
  <c r="I14" i="99" s="1"/>
  <c r="G12" i="13"/>
  <c r="G13" i="13"/>
  <c r="G14" i="13"/>
  <c r="G16" i="13"/>
  <c r="G17" i="13"/>
  <c r="G18" i="13"/>
  <c r="G19" i="13"/>
  <c r="G20" i="13"/>
  <c r="G21" i="13"/>
  <c r="G24" i="13"/>
  <c r="G25" i="13"/>
  <c r="E81" i="51"/>
  <c r="G13" i="107"/>
  <c r="G20" i="107"/>
  <c r="G14" i="107"/>
  <c r="G15" i="107"/>
  <c r="G16" i="107"/>
  <c r="G17" i="107"/>
  <c r="G18" i="107"/>
  <c r="G19" i="107"/>
  <c r="G21" i="107"/>
  <c r="F9" i="107"/>
  <c r="G8" i="107" s="1"/>
  <c r="D9" i="107"/>
  <c r="G16" i="27"/>
  <c r="G13" i="27"/>
  <c r="G15" i="27"/>
  <c r="G14" i="23"/>
  <c r="G15" i="23"/>
  <c r="G16" i="23"/>
  <c r="G14" i="18"/>
  <c r="G16" i="18"/>
  <c r="G15" i="18"/>
  <c r="G13" i="30"/>
  <c r="G15" i="30"/>
  <c r="G14" i="30"/>
  <c r="G15" i="45"/>
  <c r="G18" i="45"/>
  <c r="G16" i="45"/>
  <c r="G17" i="45"/>
  <c r="G13" i="15"/>
  <c r="G14" i="15"/>
  <c r="G15" i="15"/>
  <c r="G16" i="15"/>
  <c r="G14" i="77"/>
  <c r="G16" i="77" s="1"/>
  <c r="G14" i="49"/>
  <c r="G15" i="49"/>
  <c r="G16" i="49"/>
  <c r="G14" i="48"/>
  <c r="G16" i="48"/>
  <c r="G18" i="47"/>
  <c r="G22" i="47"/>
  <c r="G19" i="47"/>
  <c r="G23" i="47"/>
  <c r="G21" i="47"/>
  <c r="G20" i="47"/>
  <c r="G17" i="47"/>
  <c r="G24" i="47"/>
  <c r="G15" i="46"/>
  <c r="G17" i="46"/>
  <c r="G16" i="53"/>
  <c r="G13" i="53"/>
  <c r="G15" i="53"/>
  <c r="G14" i="82"/>
  <c r="G15" i="82"/>
  <c r="G14" i="8"/>
  <c r="C30" i="12"/>
  <c r="D13" i="12" s="1"/>
  <c r="G14" i="59"/>
  <c r="G16" i="59"/>
  <c r="G16" i="61"/>
  <c r="G15" i="61"/>
  <c r="G13" i="61"/>
  <c r="G14" i="61"/>
  <c r="G17" i="61"/>
  <c r="G16" i="67"/>
  <c r="C7" i="101"/>
  <c r="E7" i="101" s="1"/>
  <c r="G13" i="67"/>
  <c r="G14" i="67"/>
  <c r="G16" i="64"/>
  <c r="G17" i="25"/>
  <c r="G13" i="65"/>
  <c r="G14" i="65" s="1"/>
  <c r="D8" i="58"/>
  <c r="G11" i="58"/>
  <c r="D12" i="58"/>
  <c r="G12" i="58"/>
  <c r="D8" i="14"/>
  <c r="D8" i="9"/>
  <c r="F15" i="9"/>
  <c r="F7" i="9" s="1"/>
  <c r="G12" i="9"/>
  <c r="G13" i="9"/>
  <c r="G14" i="9"/>
  <c r="D15" i="9"/>
  <c r="D8" i="39"/>
  <c r="G11" i="39"/>
  <c r="D12" i="39"/>
  <c r="F12" i="39"/>
  <c r="F7" i="39"/>
  <c r="G12" i="39"/>
  <c r="F12" i="44"/>
  <c r="F7" i="44" s="1"/>
  <c r="D8" i="44"/>
  <c r="G11" i="44"/>
  <c r="G12" i="44" s="1"/>
  <c r="D12" i="44"/>
  <c r="D8" i="105"/>
  <c r="D12" i="105"/>
  <c r="D8" i="17"/>
  <c r="G12" i="17"/>
  <c r="G13" i="17"/>
  <c r="G14" i="17"/>
  <c r="D15" i="17"/>
  <c r="D8" i="54"/>
  <c r="G13" i="54"/>
  <c r="G14" i="54"/>
  <c r="G15" i="54"/>
  <c r="G20" i="54"/>
  <c r="G21" i="54"/>
  <c r="C39" i="54"/>
  <c r="D8" i="28"/>
  <c r="G12" i="28"/>
  <c r="G13" i="28"/>
  <c r="G14" i="28"/>
  <c r="G15" i="28"/>
  <c r="C49" i="28"/>
  <c r="D8" i="27"/>
  <c r="G8" i="23"/>
  <c r="G9" i="23"/>
  <c r="D10" i="103"/>
  <c r="F10" i="103"/>
  <c r="D66" i="51" s="1"/>
  <c r="G14" i="103"/>
  <c r="G15" i="103"/>
  <c r="G16" i="103"/>
  <c r="G19" i="103"/>
  <c r="G20" i="103"/>
  <c r="D10" i="18"/>
  <c r="C25" i="18"/>
  <c r="G8" i="30"/>
  <c r="G59" i="99" s="1"/>
  <c r="G9" i="30"/>
  <c r="I59" i="99" s="1"/>
  <c r="D10" i="30"/>
  <c r="G8" i="45"/>
  <c r="G58" i="99" s="1"/>
  <c r="G9" i="45"/>
  <c r="I58" i="99" s="1"/>
  <c r="D10" i="45"/>
  <c r="C27" i="45"/>
  <c r="G8" i="15"/>
  <c r="G56" i="99" s="1"/>
  <c r="G9" i="15"/>
  <c r="I56" i="99"/>
  <c r="D10" i="15"/>
  <c r="D17" i="15"/>
  <c r="G8" i="77"/>
  <c r="G54" i="99" s="1"/>
  <c r="F10" i="77"/>
  <c r="D53" i="51" s="1"/>
  <c r="G9" i="77"/>
  <c r="I54" i="99" s="1"/>
  <c r="D10" i="77"/>
  <c r="G8" i="49"/>
  <c r="G53" i="99" s="1"/>
  <c r="G9" i="49"/>
  <c r="I53" i="99" s="1"/>
  <c r="D10" i="49"/>
  <c r="C47" i="49"/>
  <c r="G8" i="48"/>
  <c r="D10" i="48"/>
  <c r="C26" i="48"/>
  <c r="G8" i="47"/>
  <c r="G9" i="47"/>
  <c r="G10" i="47"/>
  <c r="G11" i="47"/>
  <c r="D12" i="47"/>
  <c r="C47" i="47"/>
  <c r="G8" i="46"/>
  <c r="G9" i="46"/>
  <c r="I48" i="99" s="1"/>
  <c r="D10" i="46"/>
  <c r="C29" i="46"/>
  <c r="D10" i="53"/>
  <c r="D17" i="53"/>
  <c r="D9" i="40"/>
  <c r="G13" i="40"/>
  <c r="G14" i="40"/>
  <c r="G15" i="40"/>
  <c r="G16" i="40"/>
  <c r="G17" i="40"/>
  <c r="C33" i="40"/>
  <c r="G9" i="82"/>
  <c r="I34" i="99" s="1"/>
  <c r="D10" i="82"/>
  <c r="G8" i="8"/>
  <c r="G9" i="8"/>
  <c r="I30" i="99" s="1"/>
  <c r="D10" i="8"/>
  <c r="C31" i="8"/>
  <c r="C33" i="8" s="1"/>
  <c r="G8" i="12"/>
  <c r="G9" i="12"/>
  <c r="I23" i="99" s="1"/>
  <c r="D10" i="12"/>
  <c r="C31" i="12"/>
  <c r="C33" i="12" s="1"/>
  <c r="D8" i="13"/>
  <c r="G8" i="59"/>
  <c r="D10" i="59"/>
  <c r="C33" i="59"/>
  <c r="G8" i="61"/>
  <c r="D10" i="61"/>
  <c r="D18" i="61"/>
  <c r="G8" i="2"/>
  <c r="G13" i="2"/>
  <c r="G14" i="2"/>
  <c r="C23" i="2"/>
  <c r="D10" i="64"/>
  <c r="C24" i="64"/>
  <c r="G8" i="65"/>
  <c r="G9" i="65"/>
  <c r="I13" i="99"/>
  <c r="D10" i="65"/>
  <c r="D14" i="65"/>
  <c r="D8" i="43"/>
  <c r="C30" i="43"/>
  <c r="B31" i="101"/>
  <c r="F4" i="99"/>
  <c r="H4" i="99"/>
  <c r="F13" i="99"/>
  <c r="H13" i="99"/>
  <c r="F14" i="99"/>
  <c r="H14" i="99"/>
  <c r="F16" i="99"/>
  <c r="H16" i="99"/>
  <c r="F18" i="99"/>
  <c r="H18" i="99"/>
  <c r="F21" i="99"/>
  <c r="H21" i="99"/>
  <c r="F22" i="99"/>
  <c r="H22" i="99"/>
  <c r="F23" i="99"/>
  <c r="H23" i="99"/>
  <c r="F30" i="99"/>
  <c r="H30" i="99"/>
  <c r="F34" i="99"/>
  <c r="H34" i="99"/>
  <c r="F37" i="99"/>
  <c r="H37" i="99"/>
  <c r="F39" i="99"/>
  <c r="H39" i="99"/>
  <c r="F48" i="99"/>
  <c r="H48" i="99"/>
  <c r="F50" i="99"/>
  <c r="H50" i="99"/>
  <c r="F52" i="99"/>
  <c r="H52" i="99"/>
  <c r="F53" i="99"/>
  <c r="H53" i="99"/>
  <c r="F54" i="99"/>
  <c r="H54" i="99"/>
  <c r="F56" i="99"/>
  <c r="H56" i="99"/>
  <c r="F58" i="99"/>
  <c r="H58" i="99"/>
  <c r="F59" i="99"/>
  <c r="H59" i="99"/>
  <c r="F61" i="99"/>
  <c r="F63" i="99"/>
  <c r="H63" i="99"/>
  <c r="F65" i="99"/>
  <c r="F69" i="99"/>
  <c r="H69" i="99"/>
  <c r="H71" i="99"/>
  <c r="F73" i="99"/>
  <c r="H73" i="99"/>
  <c r="A14" i="57"/>
  <c r="G7" i="110"/>
  <c r="G10" i="110" s="1"/>
  <c r="F10" i="120"/>
  <c r="D35" i="51" s="1"/>
  <c r="G8" i="25"/>
  <c r="D69" i="51"/>
  <c r="G7" i="107"/>
  <c r="G13" i="121"/>
  <c r="G14" i="121" s="1"/>
  <c r="G7" i="120"/>
  <c r="G10" i="120" s="1"/>
  <c r="E35" i="51"/>
  <c r="G7" i="15"/>
  <c r="G10" i="15" s="1"/>
  <c r="E55" i="51"/>
  <c r="F10" i="82"/>
  <c r="D33" i="51" s="1"/>
  <c r="G8" i="82"/>
  <c r="G33" i="99"/>
  <c r="D32" i="51"/>
  <c r="G8" i="123"/>
  <c r="G13" i="128"/>
  <c r="C56" i="13"/>
  <c r="G17" i="12"/>
  <c r="F22" i="54"/>
  <c r="F7" i="54" s="1"/>
  <c r="G12" i="54"/>
  <c r="G17" i="15"/>
  <c r="G14" i="64"/>
  <c r="F26" i="13"/>
  <c r="F7" i="13" s="1"/>
  <c r="G7" i="13" s="1"/>
  <c r="F17" i="27"/>
  <c r="F7" i="27" s="1"/>
  <c r="D25" i="47"/>
  <c r="I44" i="99"/>
  <c r="F10" i="134"/>
  <c r="D43" i="51" s="1"/>
  <c r="G17" i="30"/>
  <c r="F17" i="67"/>
  <c r="F7" i="67" s="1"/>
  <c r="G15" i="67"/>
  <c r="F12" i="105"/>
  <c r="F7" i="105" s="1"/>
  <c r="G11" i="105"/>
  <c r="G12" i="105" s="1"/>
  <c r="F17" i="53"/>
  <c r="F7" i="53" s="1"/>
  <c r="G14" i="53"/>
  <c r="G15" i="113"/>
  <c r="F15" i="17"/>
  <c r="F7" i="17" s="1"/>
  <c r="G11" i="17"/>
  <c r="G15" i="17" s="1"/>
  <c r="F16" i="123"/>
  <c r="F7" i="123" s="1"/>
  <c r="E32" i="51" s="1"/>
  <c r="G15" i="123"/>
  <c r="G16" i="123" s="1"/>
  <c r="I43" i="99"/>
  <c r="F10" i="141"/>
  <c r="D42" i="51" s="1"/>
  <c r="F18" i="59"/>
  <c r="F7" i="59" s="1"/>
  <c r="D17" i="67"/>
  <c r="C17" i="101"/>
  <c r="E17" i="101" s="1"/>
  <c r="G15" i="47"/>
  <c r="G16" i="25"/>
  <c r="G9" i="143"/>
  <c r="F7" i="143"/>
  <c r="G7" i="39"/>
  <c r="G8" i="39"/>
  <c r="E77" i="51"/>
  <c r="F10" i="143"/>
  <c r="D40" i="51" s="1"/>
  <c r="G13" i="145"/>
  <c r="G14" i="145" s="1"/>
  <c r="G14" i="147"/>
  <c r="D11" i="54"/>
  <c r="G11" i="54" s="1"/>
  <c r="F10" i="53"/>
  <c r="D38" i="51" s="1"/>
  <c r="F10" i="61"/>
  <c r="D17" i="51" s="1"/>
  <c r="G9" i="61"/>
  <c r="I18" i="99" s="1"/>
  <c r="F18" i="48"/>
  <c r="F7" i="48" s="1"/>
  <c r="G7" i="8"/>
  <c r="G10" i="8" s="1"/>
  <c r="E29" i="51"/>
  <c r="G15" i="14"/>
  <c r="F10" i="67"/>
  <c r="D14" i="51" s="1"/>
  <c r="C25" i="101"/>
  <c r="E25" i="101" s="1"/>
  <c r="D13" i="18"/>
  <c r="C24" i="101"/>
  <c r="C20" i="101" s="1"/>
  <c r="E20" i="101" s="1"/>
  <c r="C9" i="101"/>
  <c r="E9" i="101" s="1"/>
  <c r="C35" i="59"/>
  <c r="D13" i="59"/>
  <c r="G13" i="59"/>
  <c r="G13" i="103"/>
  <c r="D18" i="18"/>
  <c r="C32" i="40"/>
  <c r="D12" i="40" s="1"/>
  <c r="G16" i="139"/>
  <c r="G8" i="128"/>
  <c r="F10" i="128"/>
  <c r="D26" i="51" s="1"/>
  <c r="G7" i="152"/>
  <c r="G10" i="152" s="1"/>
  <c r="F10" i="135"/>
  <c r="D67" i="51" s="1"/>
  <c r="E4" i="51"/>
  <c r="G9" i="18"/>
  <c r="F10" i="18"/>
  <c r="D61" i="51" s="1"/>
  <c r="D18" i="59"/>
  <c r="C28" i="110"/>
  <c r="C6" i="101"/>
  <c r="E6" i="101" s="1"/>
  <c r="G13" i="110"/>
  <c r="C29" i="43"/>
  <c r="C4" i="101" s="1"/>
  <c r="E4" i="101" s="1"/>
  <c r="G11" i="43"/>
  <c r="D15" i="43"/>
  <c r="G16" i="46"/>
  <c r="G13" i="18"/>
  <c r="C27" i="18"/>
  <c r="C25" i="2"/>
  <c r="C8" i="101"/>
  <c r="E8" i="101"/>
  <c r="D12" i="2"/>
  <c r="D22" i="103"/>
  <c r="E42" i="51"/>
  <c r="G7" i="141"/>
  <c r="G10" i="141" s="1"/>
  <c r="E12" i="51"/>
  <c r="G7" i="65"/>
  <c r="G10" i="65" s="1"/>
  <c r="D15" i="2"/>
  <c r="G12" i="2"/>
  <c r="G15" i="2"/>
  <c r="F55" i="51" l="1"/>
  <c r="F77" i="51"/>
  <c r="G17" i="28"/>
  <c r="D13" i="45"/>
  <c r="C29" i="45"/>
  <c r="G7" i="123"/>
  <c r="G10" i="123" s="1"/>
  <c r="C49" i="47"/>
  <c r="D18" i="12"/>
  <c r="G13" i="12"/>
  <c r="G18" i="12" s="1"/>
  <c r="C11" i="101"/>
  <c r="C32" i="43"/>
  <c r="G7" i="145"/>
  <c r="G10" i="145" s="1"/>
  <c r="E10" i="51"/>
  <c r="F10" i="51" s="1"/>
  <c r="G16" i="156"/>
  <c r="G16" i="135"/>
  <c r="G9" i="107"/>
  <c r="G18" i="116"/>
  <c r="E18" i="51"/>
  <c r="F18" i="51" s="1"/>
  <c r="F7" i="116"/>
  <c r="G7" i="116" s="1"/>
  <c r="G10" i="116" s="1"/>
  <c r="F7" i="156"/>
  <c r="E56" i="51" s="1"/>
  <c r="F56" i="51" s="1"/>
  <c r="F7" i="30"/>
  <c r="G7" i="30" s="1"/>
  <c r="G10" i="30" s="1"/>
  <c r="E40" i="51"/>
  <c r="F40" i="51" s="1"/>
  <c r="G7" i="143"/>
  <c r="G10" i="143" s="1"/>
  <c r="E66" i="51"/>
  <c r="F66" i="51" s="1"/>
  <c r="F7" i="103"/>
  <c r="C41" i="54"/>
  <c r="F7" i="47"/>
  <c r="G7" i="47" s="1"/>
  <c r="G12" i="47" s="1"/>
  <c r="C10" i="101"/>
  <c r="E10" i="101" s="1"/>
  <c r="G11" i="13"/>
  <c r="G26" i="13" s="1"/>
  <c r="D26" i="13"/>
  <c r="C58" i="13"/>
  <c r="F7" i="149"/>
  <c r="G7" i="149" s="1"/>
  <c r="G10" i="149" s="1"/>
  <c r="F32" i="51"/>
  <c r="F35" i="51"/>
  <c r="F81" i="51"/>
  <c r="F65" i="51"/>
  <c r="G15" i="157"/>
  <c r="E24" i="101"/>
  <c r="D13" i="139"/>
  <c r="C13" i="101"/>
  <c r="E13" i="101" s="1"/>
  <c r="C36" i="139"/>
  <c r="C21" i="101"/>
  <c r="E21" i="101" s="1"/>
  <c r="D19" i="45"/>
  <c r="G13" i="45"/>
  <c r="C31" i="46"/>
  <c r="F44" i="51"/>
  <c r="G22" i="107"/>
  <c r="G15" i="9"/>
  <c r="D22" i="54"/>
  <c r="C23" i="101"/>
  <c r="E23" i="101" s="1"/>
  <c r="C29" i="101"/>
  <c r="E29" i="101" s="1"/>
  <c r="G11" i="28"/>
  <c r="C51" i="28"/>
  <c r="C97" i="27"/>
  <c r="D11" i="27"/>
  <c r="C26" i="101"/>
  <c r="E26" i="101" s="1"/>
  <c r="G13" i="23"/>
  <c r="G17" i="23" s="1"/>
  <c r="D17" i="23"/>
  <c r="C36" i="23"/>
  <c r="G22" i="103"/>
  <c r="D17" i="49"/>
  <c r="C19" i="101"/>
  <c r="E19" i="101" s="1"/>
  <c r="G13" i="49"/>
  <c r="G17" i="49" s="1"/>
  <c r="C49" i="49"/>
  <c r="G13" i="46"/>
  <c r="G18" i="46" s="1"/>
  <c r="C16" i="101"/>
  <c r="E16" i="101" s="1"/>
  <c r="D18" i="46"/>
  <c r="C14" i="101"/>
  <c r="E14" i="101" s="1"/>
  <c r="G12" i="40"/>
  <c r="G18" i="40" s="1"/>
  <c r="D18" i="40"/>
  <c r="C35" i="40"/>
  <c r="F12" i="51"/>
  <c r="E80" i="51"/>
  <c r="F80" i="51" s="1"/>
  <c r="G7" i="58"/>
  <c r="G8" i="58" s="1"/>
  <c r="F4" i="51"/>
  <c r="G7" i="49"/>
  <c r="G10" i="49" s="1"/>
  <c r="E52" i="51"/>
  <c r="F52" i="51" s="1"/>
  <c r="F42" i="51"/>
  <c r="G7" i="155"/>
  <c r="G10" i="155" s="1"/>
  <c r="C12" i="101"/>
  <c r="E12" i="101" s="1"/>
  <c r="G13" i="8"/>
  <c r="G15" i="8" s="1"/>
  <c r="D15" i="8"/>
  <c r="G12" i="154"/>
  <c r="E28" i="51"/>
  <c r="F28" i="51" s="1"/>
  <c r="G7" i="154"/>
  <c r="G8" i="154" s="1"/>
  <c r="C82" i="51"/>
  <c r="F7" i="51"/>
  <c r="G15" i="43"/>
  <c r="G9" i="2"/>
  <c r="F8" i="51"/>
  <c r="G7" i="103"/>
  <c r="G10" i="103" s="1"/>
  <c r="E60" i="51"/>
  <c r="F60" i="51" s="1"/>
  <c r="G7" i="113"/>
  <c r="G10" i="113" s="1"/>
  <c r="G16" i="113"/>
  <c r="E74" i="51"/>
  <c r="F74" i="51" s="1"/>
  <c r="G7" i="17"/>
  <c r="G8" i="17" s="1"/>
  <c r="G17" i="53"/>
  <c r="G7" i="147"/>
  <c r="G10" i="147" s="1"/>
  <c r="E16" i="51"/>
  <c r="F16" i="51" s="1"/>
  <c r="G18" i="59"/>
  <c r="E15" i="51"/>
  <c r="F15" i="51" s="1"/>
  <c r="E33" i="51"/>
  <c r="F33" i="51" s="1"/>
  <c r="G7" i="82"/>
  <c r="G10" i="82" s="1"/>
  <c r="G17" i="67"/>
  <c r="G7" i="77"/>
  <c r="G10" i="77" s="1"/>
  <c r="E53" i="51"/>
  <c r="F53" i="51" s="1"/>
  <c r="G7" i="61"/>
  <c r="G10" i="61" s="1"/>
  <c r="E17" i="51"/>
  <c r="F17" i="51" s="1"/>
  <c r="E38" i="51"/>
  <c r="F38" i="51" s="1"/>
  <c r="G7" i="53"/>
  <c r="G10" i="53" s="1"/>
  <c r="G18" i="61"/>
  <c r="E14" i="51"/>
  <c r="F14" i="51" s="1"/>
  <c r="G7" i="67"/>
  <c r="G10" i="67" s="1"/>
  <c r="E75" i="51"/>
  <c r="F75" i="51" s="1"/>
  <c r="G7" i="105"/>
  <c r="G8" i="105" s="1"/>
  <c r="G7" i="153"/>
  <c r="G10" i="153" s="1"/>
  <c r="E27" i="51"/>
  <c r="F27" i="51" s="1"/>
  <c r="G18" i="18"/>
  <c r="E76" i="51"/>
  <c r="F76" i="51" s="1"/>
  <c r="G7" i="44"/>
  <c r="G8" i="44" s="1"/>
  <c r="G7" i="23"/>
  <c r="G10" i="23" s="1"/>
  <c r="E68" i="51"/>
  <c r="F68" i="51" s="1"/>
  <c r="G22" i="54"/>
  <c r="E26" i="51"/>
  <c r="F26" i="51" s="1"/>
  <c r="G7" i="128"/>
  <c r="G10" i="128" s="1"/>
  <c r="G7" i="46"/>
  <c r="G10" i="46" s="1"/>
  <c r="E47" i="51"/>
  <c r="F47" i="51" s="1"/>
  <c r="E51" i="51"/>
  <c r="F51" i="51" s="1"/>
  <c r="G7" i="48"/>
  <c r="G10" i="48" s="1"/>
  <c r="E78" i="51"/>
  <c r="F78" i="51" s="1"/>
  <c r="G7" i="9"/>
  <c r="G8" i="9" s="1"/>
  <c r="G7" i="54"/>
  <c r="G8" i="54" s="1"/>
  <c r="E73" i="51"/>
  <c r="F73" i="51" s="1"/>
  <c r="G19" i="30"/>
  <c r="G7" i="151"/>
  <c r="E25" i="51"/>
  <c r="F25" i="51" s="1"/>
  <c r="G10" i="151"/>
  <c r="E13" i="51"/>
  <c r="F13" i="51" s="1"/>
  <c r="G7" i="64"/>
  <c r="G10" i="64" s="1"/>
  <c r="G19" i="45"/>
  <c r="E20" i="51"/>
  <c r="F20" i="51" s="1"/>
  <c r="G7" i="59"/>
  <c r="G10" i="59" s="1"/>
  <c r="G7" i="121"/>
  <c r="G10" i="121" s="1"/>
  <c r="E46" i="51"/>
  <c r="F46" i="51" s="1"/>
  <c r="E31" i="51"/>
  <c r="F31" i="51" s="1"/>
  <c r="G7" i="139"/>
  <c r="G10" i="139" s="1"/>
  <c r="F29" i="51"/>
  <c r="G7" i="134"/>
  <c r="G10" i="134" s="1"/>
  <c r="E43" i="51"/>
  <c r="F43" i="51" s="1"/>
  <c r="G7" i="43"/>
  <c r="G8" i="43" s="1"/>
  <c r="E3" i="51"/>
  <c r="F3" i="51" s="1"/>
  <c r="G7" i="21"/>
  <c r="G8" i="21" s="1"/>
  <c r="E64" i="51"/>
  <c r="F64" i="51" s="1"/>
  <c r="G7" i="18"/>
  <c r="G10" i="18" s="1"/>
  <c r="E61" i="51"/>
  <c r="F61" i="51" s="1"/>
  <c r="F74" i="99"/>
  <c r="G74" i="99"/>
  <c r="I74" i="99"/>
  <c r="H74" i="99"/>
  <c r="G7" i="138"/>
  <c r="G10" i="138" s="1"/>
  <c r="E30" i="51"/>
  <c r="F30" i="51" s="1"/>
  <c r="E72" i="51"/>
  <c r="F72" i="51" s="1"/>
  <c r="G7" i="28"/>
  <c r="G8" i="28" s="1"/>
  <c r="G7" i="45"/>
  <c r="G10" i="45" s="1"/>
  <c r="E57" i="51"/>
  <c r="F57" i="51" s="1"/>
  <c r="E21" i="51"/>
  <c r="F21" i="51" s="1"/>
  <c r="G8" i="13"/>
  <c r="G29" i="13" s="1"/>
  <c r="G7" i="14"/>
  <c r="G8" i="14" s="1"/>
  <c r="E79" i="51"/>
  <c r="F79" i="51" s="1"/>
  <c r="E36" i="51"/>
  <c r="F36" i="51" s="1"/>
  <c r="G7" i="40"/>
  <c r="G9" i="40" s="1"/>
  <c r="D82" i="51"/>
  <c r="G7" i="12"/>
  <c r="G10" i="12" s="1"/>
  <c r="E22" i="51"/>
  <c r="F22" i="51" s="1"/>
  <c r="G7" i="27"/>
  <c r="G8" i="27" s="1"/>
  <c r="E70" i="51"/>
  <c r="F70" i="51" s="1"/>
  <c r="G7" i="135"/>
  <c r="G10" i="135" s="1"/>
  <c r="E67" i="51"/>
  <c r="F67" i="51" s="1"/>
  <c r="G7" i="25"/>
  <c r="G13" i="25" s="1"/>
  <c r="E69" i="51"/>
  <c r="F69" i="51" s="1"/>
  <c r="G25" i="47"/>
  <c r="E11" i="101" l="1"/>
  <c r="C32" i="101"/>
  <c r="G7" i="156"/>
  <c r="G10" i="156" s="1"/>
  <c r="E58" i="51"/>
  <c r="F58" i="51" s="1"/>
  <c r="E49" i="51"/>
  <c r="F49" i="51" s="1"/>
  <c r="G13" i="139"/>
  <c r="D17" i="139"/>
  <c r="C28" i="101"/>
  <c r="E28" i="101" s="1"/>
  <c r="G11" i="27"/>
  <c r="G17" i="27" s="1"/>
  <c r="D17" i="27"/>
  <c r="E82" i="51" l="1"/>
  <c r="E84" i="51" s="1"/>
  <c r="F82" i="51"/>
  <c r="C25" i="48"/>
  <c r="C28" i="48" s="1"/>
  <c r="D13" i="48" l="1"/>
  <c r="C18" i="101" s="1"/>
  <c r="E18" i="101" s="1"/>
  <c r="D18" i="48"/>
  <c r="G13" i="48" l="1"/>
  <c r="G18" i="48" s="1"/>
  <c r="D13" i="64"/>
  <c r="G13" i="64" s="1"/>
  <c r="G17" i="64" s="1"/>
  <c r="C23" i="64"/>
  <c r="C26" i="64" s="1"/>
  <c r="C5" i="101"/>
  <c r="E5" i="101" s="1"/>
  <c r="E31" i="101" s="1"/>
  <c r="D17" i="64" l="1"/>
</calcChain>
</file>

<file path=xl/sharedStrings.xml><?xml version="1.0" encoding="utf-8"?>
<sst xmlns="http://schemas.openxmlformats.org/spreadsheetml/2006/main" count="2414" uniqueCount="676">
  <si>
    <t>Printing</t>
  </si>
  <si>
    <t>Event 1 (Home Games)</t>
  </si>
  <si>
    <t>Conventions</t>
  </si>
  <si>
    <t>Labor</t>
  </si>
  <si>
    <t>Music/Bands/Coffee House</t>
  </si>
  <si>
    <t>SPECTRUM</t>
  </si>
  <si>
    <t>Fundraising</t>
  </si>
  <si>
    <t>Event 1 (Senate Mixer)</t>
  </si>
  <si>
    <t>WCKN</t>
  </si>
  <si>
    <t>ULTIMATE FRISBEE CLUB</t>
  </si>
  <si>
    <t>THEATRE CLUB</t>
  </si>
  <si>
    <t>SKI CLUB</t>
  </si>
  <si>
    <t>PHOTO CLUB</t>
  </si>
  <si>
    <t>PEP BAND</t>
  </si>
  <si>
    <t>OUTING CLUB</t>
  </si>
  <si>
    <t>ORCHESTRA</t>
  </si>
  <si>
    <t>MEN'S RUGBY CLUB</t>
  </si>
  <si>
    <t>K2CC</t>
  </si>
  <si>
    <t>ISO</t>
  </si>
  <si>
    <t>INTEGRATOR</t>
  </si>
  <si>
    <t>Clarksonian</t>
  </si>
  <si>
    <t>Cycling</t>
  </si>
  <si>
    <t>Flying</t>
  </si>
  <si>
    <t>Integrator</t>
  </si>
  <si>
    <t>Jazz</t>
  </si>
  <si>
    <t>Orchestra</t>
  </si>
  <si>
    <t>Outing</t>
  </si>
  <si>
    <t>Pep Band</t>
  </si>
  <si>
    <t>Photo Club</t>
  </si>
  <si>
    <t>Racquetball</t>
  </si>
  <si>
    <t>CUSA</t>
  </si>
  <si>
    <t>Senate</t>
  </si>
  <si>
    <t>Legal Aid</t>
  </si>
  <si>
    <t>Insurance</t>
  </si>
  <si>
    <t>Events</t>
  </si>
  <si>
    <t>Contingency</t>
  </si>
  <si>
    <t>Capital Expenditure</t>
  </si>
  <si>
    <t>Totals</t>
  </si>
  <si>
    <t>Dues</t>
  </si>
  <si>
    <t>Depreciation</t>
  </si>
  <si>
    <t>Office Supplies</t>
  </si>
  <si>
    <t>Equipment</t>
  </si>
  <si>
    <t>Publicity</t>
  </si>
  <si>
    <t>Appropriation</t>
  </si>
  <si>
    <t>INCOME:</t>
  </si>
  <si>
    <t>EXPENSES:</t>
  </si>
  <si>
    <t>Year:</t>
  </si>
  <si>
    <t>ACCOUNT #:</t>
  </si>
  <si>
    <t>Total:</t>
  </si>
  <si>
    <t xml:space="preserve">ACCOUNT #: </t>
  </si>
  <si>
    <t>Income 1 (Disc/Shirt Sales)</t>
  </si>
  <si>
    <t>CREW</t>
  </si>
  <si>
    <t>Crew</t>
  </si>
  <si>
    <t>Clarkson Men's Hockey</t>
  </si>
  <si>
    <t>CLARKSON MEN'S HOCKEY CLUB</t>
  </si>
  <si>
    <t>Comedy</t>
  </si>
  <si>
    <t>Movies</t>
  </si>
  <si>
    <t>Entertainment</t>
  </si>
  <si>
    <t>Promotion</t>
  </si>
  <si>
    <t>Media Services</t>
  </si>
  <si>
    <t>Circulation</t>
  </si>
  <si>
    <t>Advertising</t>
  </si>
  <si>
    <t>Total</t>
  </si>
  <si>
    <t>CIRCLE K</t>
  </si>
  <si>
    <t>Circle K</t>
  </si>
  <si>
    <t>Income 1 (Freshmen Trip)</t>
  </si>
  <si>
    <t>Income 2 (Wall)</t>
  </si>
  <si>
    <t>CLARKSONIAN</t>
  </si>
  <si>
    <t>CUB</t>
  </si>
  <si>
    <t>WOMEN'S RUGBY CLUB</t>
  </si>
  <si>
    <t>Office Manager Wages</t>
  </si>
  <si>
    <t>SCAN Contract</t>
  </si>
  <si>
    <t>Insurance Payment</t>
  </si>
  <si>
    <t>INSURANCE</t>
  </si>
  <si>
    <t>LEGAL AID</t>
  </si>
  <si>
    <t>SENATE</t>
  </si>
  <si>
    <t>CONTINGENCY</t>
  </si>
  <si>
    <t>Senior Week</t>
  </si>
  <si>
    <t>Junior Class Programming</t>
  </si>
  <si>
    <t>Sophomore Class Programming</t>
  </si>
  <si>
    <t>Freshman Class Programming</t>
  </si>
  <si>
    <t>Club Contingency</t>
  </si>
  <si>
    <t>Circumstantial Contingency</t>
  </si>
  <si>
    <t>Men's Rugby</t>
  </si>
  <si>
    <t>Women's Rugby</t>
  </si>
  <si>
    <t>Ski Club</t>
  </si>
  <si>
    <t>Theatre</t>
  </si>
  <si>
    <t>Ultimate Frisbee Club</t>
  </si>
  <si>
    <t>CAPITAL EXPENDITURE</t>
  </si>
  <si>
    <t>Income 2 (Spring Income)</t>
  </si>
  <si>
    <t>Food</t>
  </si>
  <si>
    <t>Cross-Campus Funding</t>
  </si>
  <si>
    <t>Fundraisers</t>
  </si>
  <si>
    <t>Bowling</t>
  </si>
  <si>
    <t>Broomball</t>
  </si>
  <si>
    <t>Equipment Rentals</t>
  </si>
  <si>
    <t>FLYING CLUB</t>
  </si>
  <si>
    <t>BROOMBALL CLUB</t>
  </si>
  <si>
    <t>BOWLING CLUB</t>
  </si>
  <si>
    <t>Banquets</t>
  </si>
  <si>
    <t>Physics Club</t>
  </si>
  <si>
    <t>PHYSICS CLUB</t>
  </si>
  <si>
    <t>Expense 1 (Hotel Rooms)</t>
  </si>
  <si>
    <t>Golden Knotes</t>
  </si>
  <si>
    <t xml:space="preserve"> 884 - 90004 -</t>
  </si>
  <si>
    <t>884 - 90014 -</t>
  </si>
  <si>
    <t>884 - 90015 -</t>
  </si>
  <si>
    <t>884 - 90017 -</t>
  </si>
  <si>
    <t>884 - 90018 -</t>
  </si>
  <si>
    <t>884 - 90019 -</t>
  </si>
  <si>
    <t>884 - 90022 -</t>
  </si>
  <si>
    <t>884 - 90057 -</t>
  </si>
  <si>
    <t>884 - 90025 -</t>
  </si>
  <si>
    <t>884 - 90026 -</t>
  </si>
  <si>
    <t>884 - 90029 -</t>
  </si>
  <si>
    <t>884 - 90030 -</t>
  </si>
  <si>
    <t>884 -90031 -</t>
  </si>
  <si>
    <t>884 - 90032 -</t>
  </si>
  <si>
    <t>884 - 90035 -</t>
  </si>
  <si>
    <t>884 -90036 -</t>
  </si>
  <si>
    <t>884 - 90037 -</t>
  </si>
  <si>
    <t>884 - 90038 -</t>
  </si>
  <si>
    <t>884 - 90040 -</t>
  </si>
  <si>
    <t>884 - 90043 -</t>
  </si>
  <si>
    <t>884 - 90046 -</t>
  </si>
  <si>
    <t>884 - 90048 -</t>
  </si>
  <si>
    <t>884 -90049 -</t>
  </si>
  <si>
    <t>884 - 90050 -</t>
  </si>
  <si>
    <t>884 - 90051 -</t>
  </si>
  <si>
    <t>884 - 90052 -</t>
  </si>
  <si>
    <t>884 - 90053 -</t>
  </si>
  <si>
    <t>884 - 90054 -</t>
  </si>
  <si>
    <t>884 - 90055 -</t>
  </si>
  <si>
    <t>884 - 90056 -</t>
  </si>
  <si>
    <t>CLASSES</t>
  </si>
  <si>
    <t>GOLDEN KNOTES</t>
  </si>
  <si>
    <t>RACQUETBALL CLUB</t>
  </si>
  <si>
    <t>Income 1 (Advertisements)</t>
  </si>
  <si>
    <t>884 - 90011 -</t>
  </si>
  <si>
    <t>884  -90012 -</t>
  </si>
  <si>
    <t>884 - 90013 -</t>
  </si>
  <si>
    <t>884 - 90034 -</t>
  </si>
  <si>
    <t>Amount Spent</t>
  </si>
  <si>
    <t>Balance</t>
  </si>
  <si>
    <t>Spent</t>
  </si>
  <si>
    <t>CLUB</t>
  </si>
  <si>
    <t>INFO FORM</t>
  </si>
  <si>
    <t>DUES ALLOCATED</t>
  </si>
  <si>
    <t>DUES COLLECTED</t>
  </si>
  <si>
    <t>FUNDRAISERS</t>
  </si>
  <si>
    <t>COLLECTED</t>
  </si>
  <si>
    <t>Men's Hockey</t>
  </si>
  <si>
    <t>Women's Hockey</t>
  </si>
  <si>
    <t>Physics</t>
  </si>
  <si>
    <t>Ultimate Frisbee</t>
  </si>
  <si>
    <t>WTSC</t>
  </si>
  <si>
    <t>Computer</t>
  </si>
  <si>
    <t xml:space="preserve">Event 1 </t>
  </si>
  <si>
    <t>Miscellanous</t>
  </si>
  <si>
    <t>DEPRECIATION:</t>
  </si>
  <si>
    <t>Description:</t>
  </si>
  <si>
    <t>Price:</t>
  </si>
  <si>
    <t>Date:</t>
  </si>
  <si>
    <t>Motion:</t>
  </si>
  <si>
    <t>Asset Tag #:</t>
  </si>
  <si>
    <t>Total from Previous Year</t>
  </si>
  <si>
    <t>Depreciation to date</t>
  </si>
  <si>
    <t>Depreciation Spent</t>
  </si>
  <si>
    <t>Cox Box</t>
  </si>
  <si>
    <t>Amplifier</t>
  </si>
  <si>
    <t>Dell Computer</t>
  </si>
  <si>
    <t>Sports Car Club</t>
  </si>
  <si>
    <t>884 - 90074</t>
  </si>
  <si>
    <t>Office Supplies (Water&amp; Ikon)</t>
  </si>
  <si>
    <t>Budgeting Contingency</t>
  </si>
  <si>
    <t>Expense 1 (SOS)</t>
  </si>
  <si>
    <t>College Readership</t>
  </si>
  <si>
    <t>Maintenance</t>
  </si>
  <si>
    <t>Event 1 (Bowling Fees)</t>
  </si>
  <si>
    <t>Event 1 (Tournaments)</t>
  </si>
  <si>
    <t>Expense 1 (Ice Time)</t>
  </si>
  <si>
    <t>Expense 1 (Dues Assistance)</t>
  </si>
  <si>
    <t>Expense 3 (Referees)</t>
  </si>
  <si>
    <t>Expense 1 (Coach)</t>
  </si>
  <si>
    <t>Expense 1 (Instructor)</t>
  </si>
  <si>
    <t>Event 2 (Community)</t>
  </si>
  <si>
    <t>Field Trips</t>
  </si>
  <si>
    <t>Expense 1 (Conductor)</t>
  </si>
  <si>
    <t>Subscriptions</t>
  </si>
  <si>
    <t>Expense 1 (First Aid)</t>
  </si>
  <si>
    <t>Event 1 (Freshman Trip)</t>
  </si>
  <si>
    <t>Event 2 (Winterfest)</t>
  </si>
  <si>
    <t>Event 3 (Meeting Events)</t>
  </si>
  <si>
    <t>Event 4 (Climbing Comptetition)</t>
  </si>
  <si>
    <t>Event 5 (Canoe Fest)</t>
  </si>
  <si>
    <t>Event 6 (Interest Trips)</t>
  </si>
  <si>
    <t>General Travel</t>
  </si>
  <si>
    <t>Equipment Special (Chemicals)</t>
  </si>
  <si>
    <t>Expense 1 (Paper &amp; Film)</t>
  </si>
  <si>
    <t>Event 1 (Fall Project)</t>
  </si>
  <si>
    <t>Event 2 (Spring Project)</t>
  </si>
  <si>
    <t>Competitions</t>
  </si>
  <si>
    <t>Expense 1 (League Dues)</t>
  </si>
  <si>
    <t>Expense 2 (Nationals)</t>
  </si>
  <si>
    <t>Expense 1 (CIPP &amp; League Dues)</t>
  </si>
  <si>
    <t>Event 1(Fall Expenses)</t>
  </si>
  <si>
    <t xml:space="preserve">Event 2 (Spring Expenses) </t>
  </si>
  <si>
    <t>Event 3 (One-Act Festivals)</t>
  </si>
  <si>
    <t>Income 2 (Home Tournament)</t>
  </si>
  <si>
    <t>Expense 1 (Practice Discs)</t>
  </si>
  <si>
    <t>Programming</t>
  </si>
  <si>
    <t>Engineering</t>
  </si>
  <si>
    <t>Expense 1 (Operations)</t>
  </si>
  <si>
    <t>Production</t>
  </si>
  <si>
    <t>Music Library</t>
  </si>
  <si>
    <t>Promotions</t>
  </si>
  <si>
    <t>884 - 90065 -</t>
  </si>
  <si>
    <t>COLLEGE READERSHIP</t>
  </si>
  <si>
    <t>Camcorder</t>
  </si>
  <si>
    <t>Income</t>
  </si>
  <si>
    <t>TOTAL SPENT</t>
  </si>
  <si>
    <t>CONCERT/SPRINGFEST</t>
  </si>
  <si>
    <t>Income/Ticket Sales</t>
  </si>
  <si>
    <t xml:space="preserve"> 884 - 90059 -</t>
  </si>
  <si>
    <t>Expenses 1 (Production)</t>
  </si>
  <si>
    <t>Expenses 2 (Contract Requirements)</t>
  </si>
  <si>
    <t>Expenses 3 (Hotels)</t>
  </si>
  <si>
    <t>Expenses 4 (Security)</t>
  </si>
  <si>
    <t>Expenses 5 (Police)</t>
  </si>
  <si>
    <t>Expenses 6 (Maintenance)</t>
  </si>
  <si>
    <t>Expense 7 (T-Shirts)</t>
  </si>
  <si>
    <t>Expense 8 (Talent)</t>
  </si>
  <si>
    <t>Expense 9 (Agent)</t>
  </si>
  <si>
    <t>Concert/Springfest</t>
  </si>
  <si>
    <t xml:space="preserve"> 884 - 90008- </t>
  </si>
  <si>
    <t>Nikon Lens</t>
  </si>
  <si>
    <t>Nikon Camera</t>
  </si>
  <si>
    <t>Transmitter</t>
  </si>
  <si>
    <t>SILVER WINGS</t>
  </si>
  <si>
    <t xml:space="preserve"> 884 - 90072- </t>
  </si>
  <si>
    <t>Silver Wings</t>
  </si>
  <si>
    <t>Miscellaneous (Ads, Posters, Other)</t>
  </si>
  <si>
    <t>Expense 2 (Pre-Orientation Programs)</t>
  </si>
  <si>
    <t>CLARKSON WOMEN'S HOCKEY CLUB</t>
  </si>
  <si>
    <t>884 - 90016 -</t>
  </si>
  <si>
    <t>Equipment (Tape,Pucks,First Aid)</t>
  </si>
  <si>
    <t>Expense 1 (Refs)</t>
  </si>
  <si>
    <t>Expense 2 (Ice Time)</t>
  </si>
  <si>
    <t>Clarkson Women's Hockey</t>
  </si>
  <si>
    <t>IDEA CLUB</t>
  </si>
  <si>
    <t xml:space="preserve"> 884 - 90028- </t>
  </si>
  <si>
    <t>IDEA Club</t>
  </si>
  <si>
    <t>MEMBER LIST</t>
  </si>
  <si>
    <t>NYWEA</t>
  </si>
  <si>
    <t xml:space="preserve"> 884 - 90033- </t>
  </si>
  <si>
    <t>IDEA</t>
  </si>
  <si>
    <t>Autonomous Robotics</t>
  </si>
  <si>
    <t>Microphone</t>
  </si>
  <si>
    <t xml:space="preserve"> 884 - 90075- </t>
  </si>
  <si>
    <t>Gay/Straight Alliance</t>
  </si>
  <si>
    <t>Headset</t>
  </si>
  <si>
    <t>Expense 1 (Promotional Resources)</t>
  </si>
  <si>
    <t>Equipment (Music)</t>
  </si>
  <si>
    <t>Income  (Yearbook sales)</t>
  </si>
  <si>
    <t>French Horn</t>
  </si>
  <si>
    <t>Fundraiser</t>
  </si>
  <si>
    <t>ECO Club</t>
  </si>
  <si>
    <t>ECO CLUB</t>
  </si>
  <si>
    <t xml:space="preserve"> 884 - 90023- </t>
  </si>
  <si>
    <t>Autonomous</t>
  </si>
  <si>
    <t>Expense 1 (Projects)</t>
  </si>
  <si>
    <t>Miscellaneous</t>
  </si>
  <si>
    <t>Expense 3 (Homecoming)</t>
  </si>
  <si>
    <t>LEADERSHIP CORPS</t>
  </si>
  <si>
    <t>884 - 90039 -</t>
  </si>
  <si>
    <t>Leadership Corps</t>
  </si>
  <si>
    <t>MATH CLUB</t>
  </si>
  <si>
    <t>884 - 90020 -</t>
  </si>
  <si>
    <t>Math Club</t>
  </si>
  <si>
    <t>Sustainable Synergy</t>
  </si>
  <si>
    <t>SUSTAINABLE SYNERGY</t>
  </si>
  <si>
    <t>884 - 90044 -</t>
  </si>
  <si>
    <t>Headphones</t>
  </si>
  <si>
    <t>Foodies</t>
  </si>
  <si>
    <t>Football</t>
  </si>
  <si>
    <t>CLARKSON FOODIES</t>
  </si>
  <si>
    <t>2009-2010</t>
  </si>
  <si>
    <t xml:space="preserve"> 884 - 90067- </t>
  </si>
  <si>
    <t>FOOTBALL CLUB</t>
  </si>
  <si>
    <t xml:space="preserve"> 884 - 90068- </t>
  </si>
  <si>
    <t>Expense 3 (Music)</t>
  </si>
  <si>
    <t>TRAVEL WAIVERS</t>
  </si>
  <si>
    <t>SPORTS WAIVERS</t>
  </si>
  <si>
    <t>RV8 Model Plane</t>
  </si>
  <si>
    <t>Mac Computer</t>
  </si>
  <si>
    <t>21.5" LCD Monitor</t>
  </si>
  <si>
    <t>Headphone Amp Card</t>
  </si>
  <si>
    <t>Trident Light</t>
  </si>
  <si>
    <t>Sigma Audio Router</t>
  </si>
  <si>
    <t>Canon Fixed Focal Lense</t>
  </si>
  <si>
    <t>Canon Zoom Lense</t>
  </si>
  <si>
    <t>Canon Digital Camera</t>
  </si>
  <si>
    <t>Nikon Digital Camera</t>
  </si>
  <si>
    <t>16-Channel Video DVR</t>
  </si>
  <si>
    <t>R30-D2 Atom Dual-Core</t>
  </si>
  <si>
    <t>New Egg Custom Computer</t>
  </si>
  <si>
    <t>Coin-Op Controller</t>
  </si>
  <si>
    <t>Pedestal System</t>
  </si>
  <si>
    <t>Studio Prompter</t>
  </si>
  <si>
    <t>Light Board Case</t>
  </si>
  <si>
    <t>Helicopter</t>
  </si>
  <si>
    <t>OS Engine</t>
  </si>
  <si>
    <t>Wind Trainer</t>
  </si>
  <si>
    <t>Roller Trainer</t>
  </si>
  <si>
    <t>Oscilloscope</t>
  </si>
  <si>
    <t>Video Pocket Camera</t>
  </si>
  <si>
    <t>Waterproff Video Camera</t>
  </si>
  <si>
    <t>Dock</t>
  </si>
  <si>
    <t>Total Outstanding contracts</t>
  </si>
  <si>
    <t>Canon D40 Camera &amp; Lens</t>
  </si>
  <si>
    <t>LACROSSE CLUB</t>
  </si>
  <si>
    <t>884 - 90042-</t>
  </si>
  <si>
    <t>Lacrosse Club</t>
  </si>
  <si>
    <t>Conferences/Tournaments</t>
  </si>
  <si>
    <t>AUTONOMOUS ROBOTICS</t>
  </si>
  <si>
    <t>884 - 90007 -</t>
  </si>
  <si>
    <t>BELLY DANCE CLUB</t>
  </si>
  <si>
    <t>Belly Dance Club</t>
  </si>
  <si>
    <t>CLARKSON GUARD</t>
  </si>
  <si>
    <t xml:space="preserve"> 884 - 90024- </t>
  </si>
  <si>
    <t>Clarkson Guard</t>
  </si>
  <si>
    <t>Anime Club</t>
  </si>
  <si>
    <t>ANIME CLUB</t>
  </si>
  <si>
    <t xml:space="preserve"> 884 - 90006- </t>
  </si>
  <si>
    <t>Canon Zoom 24-70mm Lens</t>
  </si>
  <si>
    <t>Lexar 32GB Flash Card</t>
  </si>
  <si>
    <t>Canon 10-22mm Lens</t>
  </si>
  <si>
    <t>Canon EF-S 18-55mm Lens</t>
  </si>
  <si>
    <t>Impact Ratchet</t>
  </si>
  <si>
    <t>Pipe Bender</t>
  </si>
  <si>
    <t>Pipe Bender Die</t>
  </si>
  <si>
    <t>Drill Press</t>
  </si>
  <si>
    <t>Fender Roller</t>
  </si>
  <si>
    <t>Piper Super CUB</t>
  </si>
  <si>
    <t>Canon Lens</t>
  </si>
  <si>
    <t>Nikon D200 Camera</t>
  </si>
  <si>
    <t>Nikon Lens 18-70</t>
  </si>
  <si>
    <t>Nikon D90 Camera</t>
  </si>
  <si>
    <t>Canon Digital Body</t>
  </si>
  <si>
    <t>Sigma 20mm Camera</t>
  </si>
  <si>
    <t>Scrum Machine</t>
  </si>
  <si>
    <t>Wirless Bodypack Syster</t>
  </si>
  <si>
    <t>BALLROOM DANCE CLUB</t>
  </si>
  <si>
    <t>E&amp;M SOCIETY</t>
  </si>
  <si>
    <t>Ballroom Dance Club</t>
  </si>
  <si>
    <t>E&amp;M Society</t>
  </si>
  <si>
    <t>884 - 90010 -</t>
  </si>
  <si>
    <t xml:space="preserve"> 884 - 90070- </t>
  </si>
  <si>
    <t>Expense 4 (CUSA Sponsored Events)</t>
  </si>
  <si>
    <t xml:space="preserve"> </t>
  </si>
  <si>
    <t>Ballroom Dance</t>
  </si>
  <si>
    <t>Studio strob Light</t>
  </si>
  <si>
    <t>137 MHZ Receiver</t>
  </si>
  <si>
    <t>Digital Soundboard</t>
  </si>
  <si>
    <t>Gator Case</t>
  </si>
  <si>
    <t>Park Tool CRP-1</t>
  </si>
  <si>
    <t>Park Tool TS 2.2 Stand</t>
  </si>
  <si>
    <t>AJ Lick 43" Plane</t>
  </si>
  <si>
    <t>Bass Clarinet</t>
  </si>
  <si>
    <t>Stellar Xflash Kit</t>
  </si>
  <si>
    <t>T41 18.0 MP Digital Camera</t>
  </si>
  <si>
    <t>Shotgun Mic</t>
  </si>
  <si>
    <t>Manfrotto Tripod</t>
  </si>
  <si>
    <t>Oasis 12 Channel Console</t>
  </si>
  <si>
    <t>Broadcast Graphics System</t>
  </si>
  <si>
    <t>Educational Unit Controller</t>
  </si>
  <si>
    <t>Hand Carried Mobile Studio</t>
  </si>
  <si>
    <t>A-V Frame Sync/Converter</t>
  </si>
  <si>
    <t>Football Cub</t>
  </si>
  <si>
    <t>Blocking Dummies (4)</t>
  </si>
  <si>
    <t>Agility Dummies (6)</t>
  </si>
  <si>
    <t>Punt 3 package</t>
  </si>
  <si>
    <t>2 Main S-Adv Sled</t>
  </si>
  <si>
    <t>S-Adv tackler w/dual arms</t>
  </si>
  <si>
    <t>EA deluxe varisty eq. kit</t>
  </si>
  <si>
    <t>EA cromer pro style soft side kit</t>
  </si>
  <si>
    <t>Z-cool shoulder pad</t>
  </si>
  <si>
    <t>x2 air shoulder pads (11)</t>
  </si>
  <si>
    <t>Schutt helmet/wmasks</t>
  </si>
  <si>
    <t>Schutt ion 4d helmetw/mask (2)</t>
  </si>
  <si>
    <t>Schutt dna pro helmet/wmask (8)</t>
  </si>
  <si>
    <t>Hyperdeck shutle video recorder</t>
  </si>
  <si>
    <t>Sandisk hard drive</t>
  </si>
  <si>
    <t>Impact C-Stand</t>
  </si>
  <si>
    <t>Nikon D90</t>
  </si>
  <si>
    <t>Nikon 5mm 1.4</t>
  </si>
  <si>
    <t>Nikon 35mm 1.8g</t>
  </si>
  <si>
    <t>Canon 60D</t>
  </si>
  <si>
    <t>Canon EOS 3</t>
  </si>
  <si>
    <t>40 M Dipole</t>
  </si>
  <si>
    <t>2 M Repeater</t>
  </si>
  <si>
    <t>Bass Clarient</t>
  </si>
  <si>
    <t>Temple Blocks</t>
  </si>
  <si>
    <t>Mini Converter</t>
  </si>
  <si>
    <t>Solid State Drive</t>
  </si>
  <si>
    <t>EMS CLUB</t>
  </si>
  <si>
    <t>ENGINEERS WITHOUT BORDERS</t>
  </si>
  <si>
    <t>EMS Club</t>
  </si>
  <si>
    <t>EWB(Engineering Without Borders)</t>
  </si>
  <si>
    <t>MARTIAL ARTS CLUB</t>
  </si>
  <si>
    <t>ROCKETRY CLUB</t>
  </si>
  <si>
    <t>STRATEGIC INVESTMENT</t>
  </si>
  <si>
    <t>Martial Arts Club</t>
  </si>
  <si>
    <t>Rocketry Club</t>
  </si>
  <si>
    <t>Strategic Investment Club</t>
  </si>
  <si>
    <t>EWB</t>
  </si>
  <si>
    <t>Event 1 (Hosting Race)</t>
  </si>
  <si>
    <t>Expense 1 (Races)</t>
  </si>
  <si>
    <t>Event 2 (Up Til Dawn)</t>
  </si>
  <si>
    <t>Event 1 (Wingfest)</t>
  </si>
  <si>
    <t>Event 1 (Competitions)</t>
  </si>
  <si>
    <t>Event 1 (Home Games/Tournaments)</t>
  </si>
  <si>
    <t>Event 1 (Away Games/Gas)</t>
  </si>
  <si>
    <t>Expense 1 (Gas/Day Trips)</t>
  </si>
  <si>
    <t>Expense 2 (Gas/Team Dinners)</t>
  </si>
  <si>
    <t>884 - 90069 -</t>
  </si>
  <si>
    <t>884 - 90076 -</t>
  </si>
  <si>
    <t>884 - 90077 -</t>
  </si>
  <si>
    <t xml:space="preserve"> 884 - 90005- </t>
  </si>
  <si>
    <t>HP Compaq W/Monitor</t>
  </si>
  <si>
    <t>Electric Impact Gun</t>
  </si>
  <si>
    <t>Heavy Duty Jack</t>
  </si>
  <si>
    <t>Blast Cabinet</t>
  </si>
  <si>
    <t>Snap On Impact Wrench</t>
  </si>
  <si>
    <t>Allignment Gauge</t>
  </si>
  <si>
    <t>JVC Monitor</t>
  </si>
  <si>
    <t>Instant Replay System</t>
  </si>
  <si>
    <t>Gateway 4GB Computer</t>
  </si>
  <si>
    <t>HP 23' Monitor</t>
  </si>
  <si>
    <t>Electronic V-Drum Kit</t>
  </si>
  <si>
    <t>Tower &amp; Cabels</t>
  </si>
  <si>
    <t>Panasonic Card</t>
  </si>
  <si>
    <t>Tripod</t>
  </si>
  <si>
    <t>Mackie Console</t>
  </si>
  <si>
    <t>Shure BLX Combo</t>
  </si>
  <si>
    <t>Gateway Computer</t>
  </si>
  <si>
    <t>Ski Erg</t>
  </si>
  <si>
    <t>JVC Monitior</t>
  </si>
  <si>
    <t>Sure Lav System</t>
  </si>
  <si>
    <t>Ross Video Productin Rack</t>
  </si>
  <si>
    <t>Self Contained Routing System</t>
  </si>
  <si>
    <t>Alesis Amplifier</t>
  </si>
  <si>
    <t>Trainer Airplane</t>
  </si>
  <si>
    <t>Viewsonic Monitor</t>
  </si>
  <si>
    <t>50' Extension Wedling Cord</t>
  </si>
  <si>
    <t>Diehard Wheeled Battery Charger</t>
  </si>
  <si>
    <t>Air &amp; Water Hose</t>
  </si>
  <si>
    <t>Keyboard Amp</t>
  </si>
  <si>
    <t>Guitar Amp</t>
  </si>
  <si>
    <t>Park Zone Corsair</t>
  </si>
  <si>
    <t>Nikon D3</t>
  </si>
  <si>
    <t>Nikon 85 mm Lens</t>
  </si>
  <si>
    <t>Canon Auto Focus Camera</t>
  </si>
  <si>
    <t>Nikon D600 Camera</t>
  </si>
  <si>
    <t>Event 1 (Care Packages)</t>
  </si>
  <si>
    <t>Event 1 (Travel)</t>
  </si>
  <si>
    <t>Event 2 (Pi Day)</t>
  </si>
  <si>
    <t>Event 1 (ECAC/NCAA)</t>
  </si>
  <si>
    <t>Expense 1 (T-shirts)</t>
  </si>
  <si>
    <t>Event 1 (Fall &amp; Spring Project)</t>
  </si>
  <si>
    <t>Event 1 (Trips)</t>
  </si>
  <si>
    <t>Expense 1 (Speaker)</t>
  </si>
  <si>
    <t>Event 2 (Family Weekend)</t>
  </si>
  <si>
    <t>Expense 2 (Competitions)</t>
  </si>
  <si>
    <t>Income 3 (Spring Break)</t>
  </si>
  <si>
    <t>Expense 3 (Spring Break)</t>
  </si>
  <si>
    <t>Event 1 (Conventions)</t>
  </si>
  <si>
    <t>Expense 1 (Charity)</t>
  </si>
  <si>
    <t>Expense 2 (Library)</t>
  </si>
  <si>
    <t>Expnese 1 (Project)</t>
  </si>
  <si>
    <t>Event 1 (BBQ, Bash, Meetings, Ice Cream Social, Party</t>
  </si>
  <si>
    <t>Event 1 (Speaker)</t>
  </si>
  <si>
    <t>Event 2 (Earth Day)</t>
  </si>
  <si>
    <t>Miscelleanous</t>
  </si>
  <si>
    <t>Expense 1 (Clothing)</t>
  </si>
  <si>
    <t>Event 2 (Oksoberfest/Safe Spring Break)</t>
  </si>
  <si>
    <t>Income 1 (Fall Income)</t>
  </si>
  <si>
    <t>Expense 3 (Clothing)</t>
  </si>
  <si>
    <t>Expense 2 (Gas)</t>
  </si>
  <si>
    <t>Expense 5 (CIPP Dues/League)</t>
  </si>
  <si>
    <t>Expense 3 (Home Games)</t>
  </si>
  <si>
    <t>Expense 2 (Team Banquets)</t>
  </si>
  <si>
    <t>Event 1 (Dyno Day)</t>
  </si>
  <si>
    <t>Event  2 (Track Day)</t>
  </si>
  <si>
    <t>Event 3 (Spring Auto Show)</t>
  </si>
  <si>
    <t>Event 4 (Fall &amp; Spring Go Karting)</t>
  </si>
  <si>
    <t>Event 5 (Fall &amp; Spring BBQ)</t>
  </si>
  <si>
    <t>Expense 2 (H2Oi)</t>
  </si>
  <si>
    <t>Event 21(Leadership Training)</t>
  </si>
  <si>
    <t>Event 1 (Tournament)</t>
  </si>
  <si>
    <t>Expense 1 (Scholarship)</t>
  </si>
  <si>
    <t>Event 1 (Long Trips)</t>
  </si>
  <si>
    <t>ARCHERY CLUB</t>
  </si>
  <si>
    <t>Expense 1 (Facilities Fee)</t>
  </si>
  <si>
    <t>BASEBALL CLUB</t>
  </si>
  <si>
    <t>BLACK STUDENT UNION</t>
  </si>
  <si>
    <t>COLLEGES AGAINST CANCER</t>
  </si>
  <si>
    <t>Event 1 (Relay for Life)</t>
  </si>
  <si>
    <t>DOCTORS WITHOUT BORDERS</t>
  </si>
  <si>
    <t>Event 1 (Miscellaneous Events)</t>
  </si>
  <si>
    <t>Expense 1 (Miscellaneous Events/Trip Reimbursements)</t>
  </si>
  <si>
    <t>JAZZ BAND</t>
  </si>
  <si>
    <t>Expense 2 (Music)</t>
  </si>
  <si>
    <t>ORGANIZED CHAOS</t>
  </si>
  <si>
    <t>SCUBA CLUB</t>
  </si>
  <si>
    <t>Expense 1 (Certification)</t>
  </si>
  <si>
    <t>Expnese 2 (Discover Scuba)</t>
  </si>
  <si>
    <t>Expense 1 (League Fees)</t>
  </si>
  <si>
    <t>SOCIETY FOR HUMAN RESOURCE MANAGEMENT</t>
  </si>
  <si>
    <t>Expense 1 (Student Conference)</t>
  </si>
  <si>
    <t>WRESTLING CLUB</t>
  </si>
  <si>
    <t>Archery Club</t>
  </si>
  <si>
    <t>Black Student Union</t>
  </si>
  <si>
    <t>Baseball Club</t>
  </si>
  <si>
    <t>Colleges Against Cancer</t>
  </si>
  <si>
    <t>Doctors Without Borders</t>
  </si>
  <si>
    <t>Organized Chaos</t>
  </si>
  <si>
    <t>Society for Human Resource Mang.</t>
  </si>
  <si>
    <t>Scuba Club</t>
  </si>
  <si>
    <t>Wrestling Club</t>
  </si>
  <si>
    <t>Expense 4 (Travel/League Fees)</t>
  </si>
  <si>
    <t>Event 2 (Miscellaneous Events)</t>
  </si>
  <si>
    <t>Jazz Band</t>
  </si>
  <si>
    <t>Goldie's Dance Team</t>
  </si>
  <si>
    <t>Soccer Club</t>
  </si>
  <si>
    <t>SOCCER CLUB</t>
  </si>
  <si>
    <t>GOLDIE'S DANCE TEAM</t>
  </si>
  <si>
    <t>Society for Human Resource</t>
  </si>
  <si>
    <t xml:space="preserve"> 884 - 90078- </t>
  </si>
  <si>
    <t xml:space="preserve"> 884 - 90079- </t>
  </si>
  <si>
    <t xml:space="preserve"> 884 - 90080- </t>
  </si>
  <si>
    <t xml:space="preserve"> 884 - 90081- </t>
  </si>
  <si>
    <t xml:space="preserve"> 884 - 90082- </t>
  </si>
  <si>
    <t xml:space="preserve"> 884 - 90083- </t>
  </si>
  <si>
    <t xml:space="preserve"> 884 - 90084- </t>
  </si>
  <si>
    <t xml:space="preserve"> 884 - 90085- </t>
  </si>
  <si>
    <t xml:space="preserve"> 884 -90087- </t>
  </si>
  <si>
    <t xml:space="preserve"> 884 - 90088- </t>
  </si>
  <si>
    <t xml:space="preserve"> 884 -90089- </t>
  </si>
  <si>
    <t xml:space="preserve"> 884 -90086- </t>
  </si>
  <si>
    <t>Expense 1 (Fees, Apparel)</t>
  </si>
  <si>
    <t>Source Four par Lights</t>
  </si>
  <si>
    <t>Swift Racing Shell</t>
  </si>
  <si>
    <t>Tohatsu Motor</t>
  </si>
  <si>
    <t>Mirrocroft 14" Boat</t>
  </si>
  <si>
    <t>Blackmagice Studio Express</t>
  </si>
  <si>
    <t>MacBook 13"</t>
  </si>
  <si>
    <t>Vespolie E Hull V+14</t>
  </si>
  <si>
    <t>Accumulated Concert Money ($21,900)</t>
  </si>
  <si>
    <t>Poster Printer</t>
  </si>
  <si>
    <t>Cabel Tester</t>
  </si>
  <si>
    <t>HP Laptop Computer</t>
  </si>
  <si>
    <t>Equipment, Special &amp; Miscellaneous</t>
  </si>
  <si>
    <t>Cromebook</t>
  </si>
  <si>
    <t>Comrex Brick Link</t>
  </si>
  <si>
    <t xml:space="preserve"> 884 - 90009 </t>
  </si>
  <si>
    <t>LED Techno Strobe</t>
  </si>
  <si>
    <t>Clear Com On-Air Announcer</t>
  </si>
  <si>
    <t>Dual Channel Feedback Suppression</t>
  </si>
  <si>
    <t>Gator 2u Audio Rack</t>
  </si>
  <si>
    <t>Professional Power Amp</t>
  </si>
  <si>
    <t>12-Channel Compact Effects Mixer</t>
  </si>
  <si>
    <t>Yamaha Speakers</t>
  </si>
  <si>
    <t>Spot Light</t>
  </si>
  <si>
    <t>Design Strip</t>
  </si>
  <si>
    <t>Dynamic Broadcast Headset</t>
  </si>
  <si>
    <t>Dewalt Drill Set</t>
  </si>
  <si>
    <t>Pearl Demonator</t>
  </si>
  <si>
    <t>Clarkson Car Club</t>
  </si>
  <si>
    <t>CLARKSON CAR CLUB</t>
  </si>
  <si>
    <t>Marquee</t>
  </si>
  <si>
    <t>EZ Glide Stair Chair</t>
  </si>
  <si>
    <t>Fender Bass Guitar</t>
  </si>
  <si>
    <t>Snowshoes &amp; Microspikes</t>
  </si>
  <si>
    <t>Paddleboards</t>
  </si>
  <si>
    <t>Instruments</t>
  </si>
  <si>
    <t>Sceptre 50" TV</t>
  </si>
  <si>
    <t>Oakwood Chair</t>
  </si>
  <si>
    <t>Wood Arm Futon</t>
  </si>
  <si>
    <t>Desktop Computer</t>
  </si>
  <si>
    <t>.</t>
  </si>
  <si>
    <t>GENDER SEXUALITY ALLIANCE</t>
  </si>
  <si>
    <t>Panasonic Professional Camcorder</t>
  </si>
  <si>
    <t>2015-2016 Allocations</t>
  </si>
  <si>
    <t>Allocation 2015-2016</t>
  </si>
  <si>
    <t>CUSA Budget 2015-2016</t>
  </si>
  <si>
    <t>2015-2016 Depreciation</t>
  </si>
  <si>
    <t>Total Allocated 2015-2016</t>
  </si>
  <si>
    <t>2015-2016</t>
  </si>
  <si>
    <t>Assets added 2015-2016:</t>
  </si>
  <si>
    <t>Expense 1 (Ice Time/Cheel &amp; Massena&amp;Gas)</t>
  </si>
  <si>
    <t>Expense 2 (Regattas/Trave/Spring Break)</t>
  </si>
  <si>
    <t>Event 1 (National &amp; Area Conclave)</t>
  </si>
  <si>
    <t>Event 2 (University Moral/ Military Day)</t>
  </si>
  <si>
    <t>Expense 1 (Supplies &amp; Transportation)</t>
  </si>
  <si>
    <t>Event 1 (Montreal Trip)</t>
  </si>
  <si>
    <t>Event 2 (Super Bowl Party)</t>
  </si>
  <si>
    <t>Expense 1 (Supplies &amp; Weekly Dinners)</t>
  </si>
  <si>
    <t>Expense 1 (League Dues/GamesField Expenses)</t>
  </si>
  <si>
    <t>Event 1 (Masquerade Ball)</t>
  </si>
  <si>
    <t>Travel</t>
  </si>
  <si>
    <t>Expense 2 (Umpires &amp; Home Games)</t>
  </si>
  <si>
    <t>Event 2 (Campus Events)</t>
  </si>
  <si>
    <t>Event 3 (Spring Care Packages</t>
  </si>
  <si>
    <t>Expenses 1 (Shirts &amp; Supplies)</t>
  </si>
  <si>
    <t>Event 2 (Away Game/Tournaments)</t>
  </si>
  <si>
    <t>Event 1 (Fallfest)</t>
  </si>
  <si>
    <t>Expense 3 (Gas/Van)</t>
  </si>
  <si>
    <t>Expense 1 (Film/Plants)</t>
  </si>
  <si>
    <t>Equipment/Supplies/Rentals</t>
  </si>
  <si>
    <t>Event 1 (Comedian)</t>
  </si>
  <si>
    <t>Event 2 (Drag Show)</t>
  </si>
  <si>
    <t>Expense 4 (Workshops/T-Shirts/Trips)</t>
  </si>
  <si>
    <t>Expense 1(Uniforms)</t>
  </si>
  <si>
    <t>Event 1 (Thanksgiving)</t>
  </si>
  <si>
    <t>Expense 2 (Travel)</t>
  </si>
  <si>
    <t>Expense 1 (League)</t>
  </si>
  <si>
    <t>Expense 2 (Equipment Rental/Recruitment)</t>
  </si>
  <si>
    <t>Event 3 (Away Games/Tournaments)</t>
  </si>
  <si>
    <t>Expense 2 (Development Camp/Clothing)</t>
  </si>
  <si>
    <t>Expense 3 (Dive Rentals/Extended Dive Trips)</t>
  </si>
  <si>
    <t>Event 2 (On Campus Events)</t>
  </si>
  <si>
    <t>Equipment (Welding Gas/Shop Supplies)</t>
  </si>
  <si>
    <t>Expense 1 (Earth Day)</t>
  </si>
  <si>
    <t>Expense 2 (Projects/Supplies)</t>
  </si>
  <si>
    <t>Expense 1 (Licensing)</t>
  </si>
  <si>
    <t>DANCE ENSEMBLE</t>
  </si>
  <si>
    <t>Expense 1</t>
  </si>
  <si>
    <t>IRANIAN STUDENT ASSOCIATION</t>
  </si>
  <si>
    <t xml:space="preserve"> 884 - 900 </t>
  </si>
  <si>
    <t>LASER TAG</t>
  </si>
  <si>
    <t xml:space="preserve"> 884 - 900- </t>
  </si>
  <si>
    <t>PAINTBALL CLUB</t>
  </si>
  <si>
    <t>PURC</t>
  </si>
  <si>
    <t>Dance Ensemble</t>
  </si>
  <si>
    <t>Laser Tag</t>
  </si>
  <si>
    <t>Iranian Student Association</t>
  </si>
  <si>
    <t>Paintball Cub</t>
  </si>
  <si>
    <t>Cycling Club (Road)</t>
  </si>
  <si>
    <t>CYCLING CLUB (ROAD)</t>
  </si>
  <si>
    <t>2014-2015</t>
  </si>
  <si>
    <t>MOUNTIAN BIKE CLUB</t>
  </si>
  <si>
    <t>884 - 900-</t>
  </si>
  <si>
    <t>Mountian Bike Club</t>
  </si>
  <si>
    <t>Expense 5 (Fall Carnival)</t>
  </si>
  <si>
    <t>Iranian Student Assoc.</t>
  </si>
  <si>
    <t>Mountain Bike Club</t>
  </si>
  <si>
    <t>Paintball Club</t>
  </si>
  <si>
    <t>Mackie 32 Channel Mixer</t>
  </si>
  <si>
    <t>Diversity Wireless Microphone</t>
  </si>
  <si>
    <t>Event 1 (University Recognition Day)</t>
  </si>
  <si>
    <t>ASSOCIATION FOR CREATIVE THOUGHT</t>
  </si>
  <si>
    <t>884 - 900 -</t>
  </si>
  <si>
    <t>Assoiciation for Creative Thought</t>
  </si>
  <si>
    <t>Association for Creative Thought</t>
  </si>
  <si>
    <t>Haze Machine</t>
  </si>
  <si>
    <t>DMX Dimmer Pack</t>
  </si>
  <si>
    <t>Event 1 (Partnership Events)</t>
  </si>
  <si>
    <t xml:space="preserve">Event 2 (Wes Moore) </t>
  </si>
  <si>
    <t>Event 3 (Bedwai/Katan)</t>
  </si>
  <si>
    <t>Event 4 (Earth Guardians)</t>
  </si>
  <si>
    <t>Event 5 (Gong the World)</t>
  </si>
  <si>
    <t>Event 6 (Laci Green)</t>
  </si>
  <si>
    <t>Event 7 (V Thomas)</t>
  </si>
  <si>
    <t>Event 8 (Luoluo Hong)</t>
  </si>
  <si>
    <t>Event 9 (Serendipity)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</si>
</sst>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8">
    <font>
      <sz val="9"/>
      <name val="Arial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2"/>
      <name val="Book Antiqua"/>
      <family val="1"/>
    </font>
    <font>
      <b/>
      <sz val="9"/>
      <name val="Book Antiqua"/>
      <family val="1"/>
    </font>
    <font>
      <sz val="9"/>
      <name val="Arial"/>
      <family val="2"/>
    </font>
    <font>
      <b/>
      <sz val="20"/>
      <name val="Book Antiqua"/>
      <family val="1"/>
    </font>
    <font>
      <sz val="9"/>
      <name val="Geneva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theme="2"/>
      <name val="Arial"/>
      <family val="2"/>
    </font>
    <font>
      <b/>
      <sz val="12"/>
      <name val="Arial"/>
      <family val="2"/>
    </font>
    <font>
      <u val="singleAccounting"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</cellStyleXfs>
  <cellXfs count="222">
    <xf numFmtId="0" fontId="0" fillId="0" borderId="0" xfId="0"/>
    <xf numFmtId="0" fontId="0" fillId="0" borderId="0" xfId="0" applyAlignment="1" applyProtection="1">
      <alignment horizontal="left"/>
    </xf>
    <xf numFmtId="0" fontId="0" fillId="0" borderId="1" xfId="0" applyBorder="1"/>
    <xf numFmtId="44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Alignment="1" applyProtection="1">
      <alignment horizontal="left"/>
    </xf>
    <xf numFmtId="0" fontId="2" fillId="0" borderId="0" xfId="0" applyFont="1"/>
    <xf numFmtId="44" fontId="0" fillId="0" borderId="2" xfId="0" applyNumberFormat="1" applyBorder="1" applyProtection="1"/>
    <xf numFmtId="0" fontId="0" fillId="0" borderId="0" xfId="0" applyBorder="1" applyAlignment="1">
      <alignment horizontal="left"/>
    </xf>
    <xf numFmtId="0" fontId="0" fillId="0" borderId="0" xfId="0" applyBorder="1"/>
    <xf numFmtId="0" fontId="4" fillId="0" borderId="0" xfId="0" applyFont="1" applyAlignment="1" applyProtection="1">
      <alignment horizontal="left"/>
    </xf>
    <xf numFmtId="0" fontId="5" fillId="0" borderId="0" xfId="0" applyFont="1"/>
    <xf numFmtId="0" fontId="0" fillId="0" borderId="0" xfId="0" applyBorder="1" applyAlignment="1" applyProtection="1">
      <alignment horizontal="left"/>
    </xf>
    <xf numFmtId="0" fontId="2" fillId="0" borderId="3" xfId="0" applyFont="1" applyBorder="1" applyAlignment="1" applyProtection="1">
      <alignment horizontal="left"/>
    </xf>
    <xf numFmtId="0" fontId="0" fillId="0" borderId="3" xfId="0" applyBorder="1"/>
    <xf numFmtId="44" fontId="0" fillId="0" borderId="3" xfId="0" applyNumberFormat="1" applyBorder="1"/>
    <xf numFmtId="0" fontId="3" fillId="0" borderId="3" xfId="0" applyFont="1" applyBorder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4" fillId="0" borderId="0" xfId="0" applyFont="1"/>
    <xf numFmtId="0" fontId="6" fillId="0" borderId="0" xfId="0" applyFont="1" applyBorder="1" applyAlignment="1" applyProtection="1">
      <alignment horizontal="left"/>
    </xf>
    <xf numFmtId="0" fontId="3" fillId="0" borderId="0" xfId="0" applyFont="1" applyBorder="1"/>
    <xf numFmtId="0" fontId="6" fillId="0" borderId="0" xfId="0" applyFont="1" applyBorder="1"/>
    <xf numFmtId="0" fontId="2" fillId="0" borderId="2" xfId="0" applyFont="1" applyBorder="1"/>
    <xf numFmtId="44" fontId="6" fillId="0" borderId="0" xfId="0" applyNumberFormat="1" applyFont="1" applyBorder="1"/>
    <xf numFmtId="0" fontId="6" fillId="0" borderId="0" xfId="0" applyFont="1"/>
    <xf numFmtId="44" fontId="6" fillId="0" borderId="0" xfId="0" applyNumberFormat="1" applyFont="1"/>
    <xf numFmtId="44" fontId="6" fillId="0" borderId="2" xfId="0" applyNumberFormat="1" applyFont="1" applyBorder="1" applyProtection="1"/>
    <xf numFmtId="44" fontId="6" fillId="0" borderId="3" xfId="0" applyNumberFormat="1" applyFont="1" applyBorder="1"/>
    <xf numFmtId="44" fontId="6" fillId="0" borderId="4" xfId="0" applyNumberFormat="1" applyFont="1" applyBorder="1"/>
    <xf numFmtId="44" fontId="6" fillId="0" borderId="1" xfId="0" applyNumberFormat="1" applyFont="1" applyBorder="1" applyProtection="1"/>
    <xf numFmtId="0" fontId="3" fillId="0" borderId="3" xfId="0" applyFont="1" applyFill="1" applyBorder="1" applyAlignment="1">
      <alignment horizontal="center"/>
    </xf>
    <xf numFmtId="44" fontId="6" fillId="0" borderId="0" xfId="0" applyNumberFormat="1" applyFont="1" applyFill="1" applyProtection="1"/>
    <xf numFmtId="44" fontId="6" fillId="0" borderId="4" xfId="0" applyNumberFormat="1" applyFont="1" applyFill="1" applyBorder="1"/>
    <xf numFmtId="44" fontId="6" fillId="0" borderId="1" xfId="0" applyNumberFormat="1" applyFont="1" applyFill="1" applyBorder="1" applyProtection="1"/>
    <xf numFmtId="44" fontId="6" fillId="0" borderId="0" xfId="0" applyNumberFormat="1" applyFont="1" applyFill="1"/>
    <xf numFmtId="44" fontId="6" fillId="0" borderId="3" xfId="0" applyNumberFormat="1" applyFont="1" applyFill="1" applyBorder="1"/>
    <xf numFmtId="44" fontId="6" fillId="0" borderId="2" xfId="0" applyNumberFormat="1" applyFont="1" applyFill="1" applyBorder="1" applyProtection="1"/>
    <xf numFmtId="0" fontId="0" fillId="0" borderId="0" xfId="0" applyFill="1"/>
    <xf numFmtId="44" fontId="6" fillId="0" borderId="0" xfId="0" applyNumberFormat="1" applyFont="1" applyFill="1" applyBorder="1"/>
    <xf numFmtId="44" fontId="6" fillId="0" borderId="1" xfId="0" applyNumberFormat="1" applyFont="1" applyFill="1" applyBorder="1"/>
    <xf numFmtId="0" fontId="6" fillId="0" borderId="0" xfId="0" applyFont="1" applyFill="1" applyBorder="1" applyAlignment="1" applyProtection="1">
      <alignment horizontal="left"/>
    </xf>
    <xf numFmtId="0" fontId="0" fillId="0" borderId="0" xfId="0" applyFill="1" applyBorder="1"/>
    <xf numFmtId="44" fontId="0" fillId="0" borderId="0" xfId="1" applyFont="1"/>
    <xf numFmtId="44" fontId="6" fillId="0" borderId="0" xfId="1" applyFont="1"/>
    <xf numFmtId="44" fontId="6" fillId="0" borderId="1" xfId="1" applyFont="1" applyBorder="1" applyProtection="1"/>
    <xf numFmtId="44" fontId="6" fillId="0" borderId="0" xfId="1" applyFont="1" applyBorder="1"/>
    <xf numFmtId="44" fontId="6" fillId="0" borderId="2" xfId="1" applyFont="1" applyBorder="1" applyProtection="1"/>
    <xf numFmtId="44" fontId="0" fillId="0" borderId="4" xfId="1" applyFont="1" applyBorder="1"/>
    <xf numFmtId="44" fontId="0" fillId="0" borderId="2" xfId="1" applyFont="1" applyBorder="1"/>
    <xf numFmtId="44" fontId="0" fillId="0" borderId="1" xfId="1" applyFont="1" applyBorder="1"/>
    <xf numFmtId="44" fontId="0" fillId="0" borderId="0" xfId="1" applyFont="1" applyBorder="1"/>
    <xf numFmtId="0" fontId="9" fillId="0" borderId="0" xfId="2" applyFont="1"/>
    <xf numFmtId="16" fontId="3" fillId="0" borderId="3" xfId="0" applyNumberFormat="1" applyFont="1" applyBorder="1" applyAlignment="1">
      <alignment horizontal="center"/>
    </xf>
    <xf numFmtId="44" fontId="6" fillId="0" borderId="4" xfId="1" applyFont="1" applyBorder="1"/>
    <xf numFmtId="0" fontId="6" fillId="0" borderId="0" xfId="0" applyFont="1" applyAlignment="1">
      <alignment horizontal="left"/>
    </xf>
    <xf numFmtId="44" fontId="2" fillId="0" borderId="1" xfId="0" applyNumberFormat="1" applyFont="1" applyBorder="1"/>
    <xf numFmtId="44" fontId="6" fillId="0" borderId="0" xfId="0" applyNumberFormat="1" applyFont="1" applyBorder="1" applyProtection="1"/>
    <xf numFmtId="44" fontId="6" fillId="0" borderId="1" xfId="0" applyNumberFormat="1" applyFont="1" applyBorder="1"/>
    <xf numFmtId="164" fontId="0" fillId="0" borderId="0" xfId="0" applyNumberFormat="1"/>
    <xf numFmtId="14" fontId="0" fillId="0" borderId="0" xfId="0" applyNumberFormat="1"/>
    <xf numFmtId="44" fontId="0" fillId="0" borderId="0" xfId="0" applyNumberFormat="1" applyBorder="1"/>
    <xf numFmtId="44" fontId="6" fillId="0" borderId="4" xfId="0" applyNumberFormat="1" applyFont="1" applyFill="1" applyBorder="1" applyProtection="1"/>
    <xf numFmtId="44" fontId="0" fillId="0" borderId="4" xfId="0" applyNumberFormat="1" applyBorder="1"/>
    <xf numFmtId="0" fontId="6" fillId="0" borderId="3" xfId="0" applyFont="1" applyBorder="1"/>
    <xf numFmtId="0" fontId="6" fillId="0" borderId="1" xfId="0" applyFont="1" applyBorder="1"/>
    <xf numFmtId="44" fontId="0" fillId="0" borderId="1" xfId="0" applyNumberFormat="1" applyBorder="1"/>
    <xf numFmtId="0" fontId="4" fillId="0" borderId="0" xfId="0" applyFont="1" applyBorder="1" applyAlignment="1" applyProtection="1">
      <alignment horizontal="left"/>
    </xf>
    <xf numFmtId="0" fontId="4" fillId="0" borderId="0" xfId="0" applyFont="1" applyBorder="1"/>
    <xf numFmtId="0" fontId="2" fillId="0" borderId="0" xfId="0" applyFont="1" applyBorder="1" applyAlignment="1" applyProtection="1">
      <alignment horizontal="left"/>
    </xf>
    <xf numFmtId="0" fontId="2" fillId="0" borderId="0" xfId="0" applyFont="1" applyBorder="1"/>
    <xf numFmtId="44" fontId="6" fillId="0" borderId="1" xfId="1" applyFont="1" applyBorder="1"/>
    <xf numFmtId="44" fontId="0" fillId="0" borderId="5" xfId="0" applyNumberFormat="1" applyBorder="1"/>
    <xf numFmtId="44" fontId="0" fillId="0" borderId="1" xfId="0" applyNumberFormat="1" applyBorder="1" applyProtection="1"/>
    <xf numFmtId="0" fontId="0" fillId="0" borderId="1" xfId="0" applyBorder="1" applyAlignment="1">
      <alignment horizontal="left"/>
    </xf>
    <xf numFmtId="44" fontId="0" fillId="0" borderId="5" xfId="1" applyFont="1" applyBorder="1"/>
    <xf numFmtId="44" fontId="1" fillId="0" borderId="4" xfId="0" applyNumberFormat="1" applyFont="1" applyBorder="1"/>
    <xf numFmtId="44" fontId="2" fillId="0" borderId="2" xfId="0" applyNumberFormat="1" applyFont="1" applyBorder="1"/>
    <xf numFmtId="0" fontId="0" fillId="0" borderId="6" xfId="0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44" fontId="8" fillId="0" borderId="6" xfId="2" applyNumberFormat="1" applyBorder="1"/>
    <xf numFmtId="44" fontId="0" fillId="0" borderId="6" xfId="0" applyNumberFormat="1" applyBorder="1"/>
    <xf numFmtId="44" fontId="8" fillId="0" borderId="6" xfId="1" applyFont="1" applyBorder="1"/>
    <xf numFmtId="0" fontId="0" fillId="0" borderId="7" xfId="0" applyBorder="1"/>
    <xf numFmtId="44" fontId="0" fillId="0" borderId="8" xfId="1" applyFont="1" applyBorder="1"/>
    <xf numFmtId="44" fontId="2" fillId="0" borderId="8" xfId="1" applyFont="1" applyBorder="1"/>
    <xf numFmtId="44" fontId="2" fillId="0" borderId="8" xfId="0" applyNumberFormat="1" applyFont="1" applyBorder="1"/>
    <xf numFmtId="0" fontId="6" fillId="0" borderId="9" xfId="0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44" fontId="10" fillId="0" borderId="7" xfId="1" applyFont="1" applyFill="1" applyBorder="1" applyAlignment="1">
      <alignment horizontal="center"/>
    </xf>
    <xf numFmtId="44" fontId="10" fillId="0" borderId="7" xfId="1" applyFont="1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44" fontId="2" fillId="0" borderId="0" xfId="1" applyFont="1"/>
    <xf numFmtId="44" fontId="0" fillId="0" borderId="0" xfId="1" applyFont="1" applyFill="1" applyBorder="1"/>
    <xf numFmtId="44" fontId="0" fillId="0" borderId="4" xfId="1" applyFont="1" applyFill="1" applyBorder="1"/>
    <xf numFmtId="0" fontId="0" fillId="0" borderId="4" xfId="0" applyFill="1" applyBorder="1"/>
    <xf numFmtId="0" fontId="2" fillId="0" borderId="2" xfId="0" applyFont="1" applyFill="1" applyBorder="1"/>
    <xf numFmtId="44" fontId="2" fillId="0" borderId="2" xfId="1" applyFont="1" applyFill="1" applyBorder="1"/>
    <xf numFmtId="0" fontId="6" fillId="0" borderId="4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Fill="1" applyBorder="1"/>
    <xf numFmtId="44" fontId="6" fillId="0" borderId="0" xfId="1" applyFont="1" applyFill="1" applyBorder="1"/>
    <xf numFmtId="0" fontId="4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/>
    </xf>
    <xf numFmtId="44" fontId="8" fillId="0" borderId="0" xfId="2" applyNumberFormat="1" applyFont="1" applyBorder="1" applyProtection="1"/>
    <xf numFmtId="0" fontId="6" fillId="0" borderId="0" xfId="0" applyFont="1" applyBorder="1" applyProtection="1"/>
    <xf numFmtId="44" fontId="0" fillId="0" borderId="0" xfId="0" applyNumberFormat="1" applyBorder="1" applyProtection="1"/>
    <xf numFmtId="9" fontId="0" fillId="0" borderId="0" xfId="3" applyFont="1" applyBorder="1" applyProtection="1"/>
    <xf numFmtId="44" fontId="8" fillId="0" borderId="0" xfId="2" applyNumberFormat="1" applyBorder="1" applyProtection="1"/>
    <xf numFmtId="9" fontId="0" fillId="0" borderId="0" xfId="3" applyFont="1" applyBorder="1" applyAlignment="1" applyProtection="1">
      <alignment horizontal="center"/>
    </xf>
    <xf numFmtId="44" fontId="8" fillId="0" borderId="0" xfId="1" applyFont="1" applyBorder="1" applyProtection="1"/>
    <xf numFmtId="0" fontId="0" fillId="0" borderId="0" xfId="0" applyBorder="1" applyAlignment="1" applyProtection="1">
      <alignment horizontal="center"/>
    </xf>
    <xf numFmtId="44" fontId="0" fillId="0" borderId="0" xfId="1" applyFont="1" applyBorder="1" applyProtection="1"/>
    <xf numFmtId="44" fontId="2" fillId="0" borderId="0" xfId="0" applyNumberFormat="1" applyFont="1" applyBorder="1" applyProtection="1"/>
    <xf numFmtId="9" fontId="0" fillId="0" borderId="0" xfId="0" applyNumberFormat="1" applyBorder="1" applyProtection="1"/>
    <xf numFmtId="0" fontId="3" fillId="0" borderId="0" xfId="0" applyFont="1" applyBorder="1" applyProtection="1"/>
    <xf numFmtId="0" fontId="13" fillId="0" borderId="0" xfId="0" applyFont="1" applyBorder="1" applyAlignment="1" applyProtection="1">
      <alignment horizontal="center"/>
    </xf>
    <xf numFmtId="44" fontId="13" fillId="0" borderId="0" xfId="1" applyFont="1" applyFill="1" applyBorder="1" applyAlignment="1" applyProtection="1">
      <alignment horizontal="center"/>
    </xf>
    <xf numFmtId="44" fontId="13" fillId="0" borderId="0" xfId="1" applyFont="1" applyBorder="1" applyProtection="1"/>
    <xf numFmtId="0" fontId="3" fillId="0" borderId="0" xfId="0" applyFont="1" applyBorder="1" applyAlignment="1">
      <alignment horizontal="left"/>
    </xf>
    <xf numFmtId="0" fontId="2" fillId="0" borderId="0" xfId="0" applyFont="1" applyFill="1" applyBorder="1"/>
    <xf numFmtId="44" fontId="2" fillId="0" borderId="0" xfId="1" applyFont="1" applyFill="1" applyBorder="1"/>
    <xf numFmtId="44" fontId="6" fillId="0" borderId="4" xfId="1" applyFont="1" applyFill="1" applyBorder="1"/>
    <xf numFmtId="14" fontId="6" fillId="0" borderId="0" xfId="0" applyNumberFormat="1" applyFont="1" applyFill="1" applyBorder="1"/>
    <xf numFmtId="14" fontId="6" fillId="0" borderId="0" xfId="0" applyNumberFormat="1" applyFont="1" applyBorder="1"/>
    <xf numFmtId="44" fontId="0" fillId="0" borderId="0" xfId="0" applyNumberFormat="1" applyFill="1"/>
    <xf numFmtId="0" fontId="3" fillId="0" borderId="0" xfId="0" applyFont="1" applyFill="1" applyBorder="1" applyProtection="1"/>
    <xf numFmtId="0" fontId="3" fillId="0" borderId="0" xfId="0" applyFont="1" applyFill="1" applyBorder="1"/>
    <xf numFmtId="0" fontId="6" fillId="0" borderId="6" xfId="0" applyFont="1" applyBorder="1" applyAlignment="1" applyProtection="1">
      <alignment horizontal="left"/>
    </xf>
    <xf numFmtId="44" fontId="6" fillId="0" borderId="6" xfId="1" applyFont="1" applyBorder="1" applyAlignment="1" applyProtection="1">
      <alignment horizontal="center"/>
    </xf>
    <xf numFmtId="44" fontId="8" fillId="0" borderId="6" xfId="2" applyNumberFormat="1" applyFont="1" applyBorder="1" applyProtection="1"/>
    <xf numFmtId="44" fontId="6" fillId="0" borderId="6" xfId="3" applyNumberFormat="1" applyFont="1" applyBorder="1" applyAlignment="1" applyProtection="1">
      <alignment horizontal="center"/>
    </xf>
    <xf numFmtId="0" fontId="0" fillId="2" borderId="6" xfId="0" applyFill="1" applyBorder="1" applyProtection="1"/>
    <xf numFmtId="44" fontId="0" fillId="2" borderId="6" xfId="1" applyFont="1" applyFill="1" applyBorder="1" applyAlignment="1" applyProtection="1">
      <alignment horizontal="center"/>
    </xf>
    <xf numFmtId="44" fontId="8" fillId="0" borderId="6" xfId="2" applyNumberFormat="1" applyBorder="1" applyProtection="1"/>
    <xf numFmtId="44" fontId="0" fillId="0" borderId="6" xfId="0" applyNumberFormat="1" applyBorder="1" applyProtection="1"/>
    <xf numFmtId="44" fontId="0" fillId="0" borderId="6" xfId="1" applyFont="1" applyBorder="1" applyAlignment="1" applyProtection="1">
      <alignment horizontal="center"/>
    </xf>
    <xf numFmtId="0" fontId="14" fillId="0" borderId="0" xfId="0" applyFont="1"/>
    <xf numFmtId="0" fontId="14" fillId="0" borderId="0" xfId="0" applyFont="1" applyBorder="1"/>
    <xf numFmtId="44" fontId="6" fillId="0" borderId="0" xfId="1" applyFont="1" applyBorder="1" applyAlignment="1">
      <alignment horizontal="center"/>
    </xf>
    <xf numFmtId="0" fontId="6" fillId="0" borderId="0" xfId="0" applyFont="1" applyFill="1"/>
    <xf numFmtId="0" fontId="6" fillId="0" borderId="0" xfId="0" applyFont="1" applyAlignment="1" applyProtection="1">
      <alignment horizontal="left"/>
    </xf>
    <xf numFmtId="0" fontId="6" fillId="0" borderId="1" xfId="0" applyFont="1" applyBorder="1" applyAlignment="1">
      <alignment horizontal="left"/>
    </xf>
    <xf numFmtId="44" fontId="8" fillId="0" borderId="6" xfId="2" applyNumberFormat="1" applyFont="1" applyBorder="1"/>
    <xf numFmtId="0" fontId="2" fillId="0" borderId="0" xfId="0" applyFont="1" applyBorder="1" applyAlignment="1">
      <alignment horizontal="center"/>
    </xf>
    <xf numFmtId="44" fontId="0" fillId="0" borderId="0" xfId="0" applyNumberFormat="1" applyFill="1" applyBorder="1"/>
    <xf numFmtId="0" fontId="9" fillId="0" borderId="0" xfId="2" applyFont="1" applyFill="1"/>
    <xf numFmtId="0" fontId="9" fillId="0" borderId="0" xfId="2" applyFont="1" applyFill="1" applyBorder="1"/>
    <xf numFmtId="44" fontId="0" fillId="0" borderId="6" xfId="1" applyFont="1" applyBorder="1" applyProtection="1"/>
    <xf numFmtId="44" fontId="2" fillId="0" borderId="6" xfId="1" applyFont="1" applyBorder="1" applyProtection="1"/>
    <xf numFmtId="44" fontId="2" fillId="0" borderId="0" xfId="0" applyNumberFormat="1" applyFont="1"/>
    <xf numFmtId="0" fontId="2" fillId="0" borderId="0" xfId="0" applyFont="1" applyBorder="1" applyProtection="1"/>
    <xf numFmtId="44" fontId="6" fillId="0" borderId="4" xfId="1" applyFont="1" applyBorder="1" applyAlignment="1">
      <alignment horizontal="center"/>
    </xf>
    <xf numFmtId="44" fontId="3" fillId="0" borderId="3" xfId="1" applyFont="1" applyBorder="1"/>
    <xf numFmtId="44" fontId="8" fillId="0" borderId="6" xfId="1" applyFont="1" applyBorder="1" applyProtection="1"/>
    <xf numFmtId="44" fontId="0" fillId="0" borderId="0" xfId="1" applyFont="1" applyAlignment="1">
      <alignment horizontal="left"/>
    </xf>
    <xf numFmtId="0" fontId="0" fillId="0" borderId="8" xfId="0" applyBorder="1"/>
    <xf numFmtId="0" fontId="6" fillId="3" borderId="9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44" fontId="8" fillId="3" borderId="9" xfId="2" applyNumberFormat="1" applyFont="1" applyFill="1" applyBorder="1"/>
    <xf numFmtId="44" fontId="8" fillId="3" borderId="6" xfId="2" applyNumberFormat="1" applyFill="1" applyBorder="1"/>
    <xf numFmtId="0" fontId="0" fillId="2" borderId="0" xfId="0" applyFill="1"/>
    <xf numFmtId="0" fontId="0" fillId="0" borderId="0" xfId="0" applyAlignment="1"/>
    <xf numFmtId="44" fontId="6" fillId="0" borderId="5" xfId="0" applyNumberFormat="1" applyFont="1" applyBorder="1"/>
    <xf numFmtId="44" fontId="0" fillId="0" borderId="4" xfId="0" applyNumberFormat="1" applyFill="1" applyBorder="1"/>
    <xf numFmtId="44" fontId="8" fillId="2" borderId="6" xfId="2" applyNumberFormat="1" applyFill="1" applyBorder="1"/>
    <xf numFmtId="0" fontId="0" fillId="0" borderId="11" xfId="0" applyBorder="1"/>
    <xf numFmtId="0" fontId="6" fillId="2" borderId="6" xfId="0" applyFont="1" applyFill="1" applyBorder="1" applyAlignment="1">
      <alignment horizontal="center"/>
    </xf>
    <xf numFmtId="14" fontId="0" fillId="0" borderId="0" xfId="1" applyNumberFormat="1" applyFont="1"/>
    <xf numFmtId="44" fontId="8" fillId="2" borderId="6" xfId="1" applyFont="1" applyFill="1" applyBorder="1"/>
    <xf numFmtId="0" fontId="0" fillId="4" borderId="6" xfId="0" applyFill="1" applyBorder="1" applyAlignment="1">
      <alignment horizontal="center"/>
    </xf>
    <xf numFmtId="0" fontId="6" fillId="2" borderId="6" xfId="0" applyFont="1" applyFill="1" applyBorder="1"/>
    <xf numFmtId="44" fontId="6" fillId="0" borderId="12" xfId="0" applyNumberFormat="1" applyFont="1" applyBorder="1"/>
    <xf numFmtId="0" fontId="0" fillId="0" borderId="12" xfId="0" applyBorder="1"/>
    <xf numFmtId="0" fontId="0" fillId="0" borderId="4" xfId="0" applyBorder="1"/>
    <xf numFmtId="0" fontId="15" fillId="4" borderId="6" xfId="0" applyFont="1" applyFill="1" applyBorder="1" applyAlignment="1">
      <alignment horizontal="center"/>
    </xf>
    <xf numFmtId="0" fontId="16" fillId="0" borderId="0" xfId="0" applyFont="1"/>
    <xf numFmtId="0" fontId="6" fillId="0" borderId="1" xfId="0" applyFont="1" applyBorder="1" applyAlignment="1">
      <alignment horizontal="center"/>
    </xf>
    <xf numFmtId="44" fontId="6" fillId="0" borderId="0" xfId="2" applyNumberFormat="1" applyFont="1"/>
    <xf numFmtId="44" fontId="6" fillId="0" borderId="0" xfId="2" applyNumberFormat="1" applyFont="1" applyFill="1"/>
    <xf numFmtId="44" fontId="6" fillId="0" borderId="0" xfId="2" applyNumberFormat="1" applyFont="1" applyFill="1" applyBorder="1"/>
    <xf numFmtId="44" fontId="6" fillId="0" borderId="0" xfId="2" applyNumberFormat="1" applyFont="1" applyBorder="1"/>
    <xf numFmtId="44" fontId="6" fillId="0" borderId="4" xfId="2" applyNumberFormat="1" applyFont="1" applyFill="1" applyBorder="1"/>
    <xf numFmtId="44" fontId="6" fillId="0" borderId="4" xfId="2" applyNumberFormat="1" applyFont="1" applyBorder="1"/>
    <xf numFmtId="0" fontId="1" fillId="2" borderId="6" xfId="0" applyFont="1" applyFill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4" fontId="8" fillId="5" borderId="9" xfId="2" applyNumberFormat="1" applyFont="1" applyFill="1" applyBorder="1"/>
    <xf numFmtId="44" fontId="8" fillId="4" borderId="6" xfId="2" applyNumberFormat="1" applyFill="1" applyBorder="1"/>
    <xf numFmtId="0" fontId="1" fillId="5" borderId="6" xfId="0" applyFont="1" applyFill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1" fillId="0" borderId="0" xfId="0" applyFont="1" applyBorder="1"/>
    <xf numFmtId="44" fontId="1" fillId="0" borderId="0" xfId="1" applyFont="1" applyBorder="1"/>
    <xf numFmtId="14" fontId="1" fillId="0" borderId="0" xfId="1" applyNumberFormat="1" applyFont="1" applyBorder="1"/>
    <xf numFmtId="0" fontId="1" fillId="0" borderId="0" xfId="0" applyFont="1"/>
    <xf numFmtId="0" fontId="1" fillId="0" borderId="0" xfId="0" applyFont="1" applyBorder="1" applyAlignment="1" applyProtection="1">
      <alignment horizontal="left"/>
    </xf>
    <xf numFmtId="0" fontId="1" fillId="0" borderId="0" xfId="0" applyFont="1" applyFill="1" applyBorder="1"/>
    <xf numFmtId="0" fontId="0" fillId="0" borderId="0" xfId="0" applyFont="1" applyFill="1" applyBorder="1"/>
    <xf numFmtId="0" fontId="6" fillId="5" borderId="9" xfId="0" applyFont="1" applyFill="1" applyBorder="1" applyAlignment="1">
      <alignment horizontal="center"/>
    </xf>
    <xf numFmtId="0" fontId="1" fillId="2" borderId="6" xfId="0" applyFont="1" applyFill="1" applyBorder="1"/>
    <xf numFmtId="0" fontId="0" fillId="5" borderId="6" xfId="0" applyFill="1" applyBorder="1" applyAlignment="1">
      <alignment horizontal="center"/>
    </xf>
    <xf numFmtId="44" fontId="8" fillId="5" borderId="6" xfId="2" applyNumberFormat="1" applyFill="1" applyBorder="1"/>
    <xf numFmtId="44" fontId="8" fillId="5" borderId="10" xfId="2" applyNumberFormat="1" applyFill="1" applyBorder="1"/>
    <xf numFmtId="44" fontId="2" fillId="0" borderId="0" xfId="1" applyFont="1" applyBorder="1"/>
    <xf numFmtId="0" fontId="2" fillId="0" borderId="0" xfId="0" applyFont="1" applyBorder="1" applyAlignment="1">
      <alignment horizontal="left"/>
    </xf>
    <xf numFmtId="14" fontId="6" fillId="0" borderId="0" xfId="0" applyNumberFormat="1" applyFont="1"/>
    <xf numFmtId="44" fontId="1" fillId="0" borderId="0" xfId="1" applyFont="1"/>
    <xf numFmtId="44" fontId="17" fillId="0" borderId="0" xfId="1" applyFont="1" applyBorder="1"/>
    <xf numFmtId="44" fontId="1" fillId="0" borderId="4" xfId="0" applyNumberFormat="1" applyFont="1" applyFill="1" applyBorder="1"/>
    <xf numFmtId="44" fontId="1" fillId="0" borderId="0" xfId="0" applyNumberFormat="1" applyFont="1" applyFill="1" applyBorder="1"/>
    <xf numFmtId="44" fontId="1" fillId="0" borderId="0" xfId="0" applyNumberFormat="1" applyFont="1"/>
    <xf numFmtId="44" fontId="1" fillId="0" borderId="2" xfId="0" applyNumberFormat="1" applyFont="1" applyBorder="1" applyProtection="1"/>
    <xf numFmtId="44" fontId="1" fillId="0" borderId="3" xfId="0" applyNumberFormat="1" applyFont="1" applyBorder="1"/>
    <xf numFmtId="44" fontId="1" fillId="0" borderId="0" xfId="0" applyNumberFormat="1" applyFont="1" applyBorder="1"/>
    <xf numFmtId="0" fontId="7" fillId="0" borderId="0" xfId="0" applyFont="1" applyAlignment="1">
      <alignment horizontal="center"/>
    </xf>
    <xf numFmtId="14" fontId="11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4">
    <cellStyle name="Currency" xfId="1" builtinId="4"/>
    <cellStyle name="Normal" xfId="0" builtinId="0"/>
    <cellStyle name="Normal_2001-02 budget comparisons" xfId="2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workbookViewId="0">
      <selection activeCell="G19" sqref="G19"/>
    </sheetView>
  </sheetViews>
  <sheetFormatPr defaultColWidth="9" defaultRowHeight="12"/>
  <sheetData>
    <row r="1" spans="1:10" ht="26.25">
      <c r="A1" s="219" t="s">
        <v>595</v>
      </c>
      <c r="B1" s="219"/>
      <c r="C1" s="219"/>
      <c r="D1" s="219"/>
      <c r="E1" s="219"/>
      <c r="F1" s="219"/>
      <c r="G1" s="219"/>
      <c r="H1" s="219"/>
      <c r="I1" s="219"/>
      <c r="J1" s="219"/>
    </row>
    <row r="14" spans="1:10" ht="20.25">
      <c r="A14" s="220">
        <f ca="1">TODAY()</f>
        <v>42132</v>
      </c>
      <c r="B14" s="221"/>
      <c r="C14" s="221"/>
      <c r="D14" s="221"/>
      <c r="E14" s="221"/>
      <c r="F14" s="221"/>
      <c r="G14" s="221"/>
      <c r="H14" s="221"/>
      <c r="I14" s="221"/>
      <c r="J14" s="221"/>
    </row>
  </sheetData>
  <mergeCells count="2">
    <mergeCell ref="A1:J1"/>
    <mergeCell ref="A14:J14"/>
  </mergeCells>
  <phoneticPr fontId="0" type="noConversion"/>
  <printOptions horizontalCentered="1" verticalCentered="1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F27" sqref="F27:G27"/>
    </sheetView>
  </sheetViews>
  <sheetFormatPr defaultRowHeight="12"/>
  <cols>
    <col min="1" max="1" width="17.140625" customWidth="1"/>
    <col min="2" max="2" width="13.42578125" customWidth="1"/>
    <col min="4" max="4" width="10" bestFit="1" customWidth="1"/>
    <col min="6" max="6" width="13" customWidth="1"/>
    <col min="7" max="7" width="17.42578125" customWidth="1"/>
  </cols>
  <sheetData>
    <row r="1" spans="1:7" ht="16.5">
      <c r="A1" s="10" t="s">
        <v>352</v>
      </c>
      <c r="B1" s="19"/>
      <c r="C1" s="19"/>
      <c r="D1" s="10" t="s">
        <v>598</v>
      </c>
    </row>
    <row r="3" spans="1:7">
      <c r="A3" s="5" t="s">
        <v>49</v>
      </c>
      <c r="B3" s="6" t="s">
        <v>356</v>
      </c>
    </row>
    <row r="5" spans="1:7">
      <c r="A5" s="5" t="s">
        <v>44</v>
      </c>
      <c r="D5" s="38"/>
      <c r="F5" s="6" t="s">
        <v>142</v>
      </c>
      <c r="G5" s="6" t="s">
        <v>143</v>
      </c>
    </row>
    <row r="6" spans="1:7" ht="12.75" thickBot="1">
      <c r="A6" s="17" t="s">
        <v>46</v>
      </c>
      <c r="B6" s="14"/>
      <c r="C6" s="14"/>
      <c r="D6" s="31" t="s">
        <v>598</v>
      </c>
      <c r="F6" s="14"/>
      <c r="G6" s="14"/>
    </row>
    <row r="7" spans="1:7">
      <c r="A7" s="1">
        <v>4000</v>
      </c>
      <c r="B7" t="s">
        <v>43</v>
      </c>
      <c r="D7" s="26">
        <v>850</v>
      </c>
      <c r="F7" s="43">
        <f>F15</f>
        <v>0</v>
      </c>
      <c r="G7" s="3">
        <f>D7-F7</f>
        <v>850</v>
      </c>
    </row>
    <row r="8" spans="1:7">
      <c r="A8" s="1">
        <v>4010</v>
      </c>
      <c r="B8" t="s">
        <v>38</v>
      </c>
      <c r="D8" s="26">
        <v>170</v>
      </c>
      <c r="F8" s="43"/>
      <c r="G8" s="3">
        <f>F8</f>
        <v>0</v>
      </c>
    </row>
    <row r="9" spans="1:7">
      <c r="A9" s="1">
        <v>4070</v>
      </c>
      <c r="B9" t="s">
        <v>6</v>
      </c>
      <c r="D9" s="29">
        <v>100</v>
      </c>
      <c r="F9" s="48"/>
      <c r="G9" s="63">
        <f>F9</f>
        <v>0</v>
      </c>
    </row>
    <row r="10" spans="1:7" ht="12.75" thickBot="1">
      <c r="C10" s="2" t="s">
        <v>62</v>
      </c>
      <c r="D10" s="30">
        <f>SUM(D6:D9)</f>
        <v>1120</v>
      </c>
      <c r="E10" s="2" t="s">
        <v>48</v>
      </c>
      <c r="F10" s="50">
        <f>SUM(F8:F9)</f>
        <v>0</v>
      </c>
      <c r="G10" s="56">
        <f>SUM(G7:G9)</f>
        <v>850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4"/>
      <c r="F12" s="14"/>
      <c r="G12" s="14"/>
    </row>
    <row r="13" spans="1:7">
      <c r="A13" s="20">
        <v>4180</v>
      </c>
      <c r="B13" s="196" t="s">
        <v>271</v>
      </c>
      <c r="C13" s="9"/>
      <c r="D13" s="24">
        <v>300</v>
      </c>
      <c r="E13" s="9"/>
      <c r="F13" s="51"/>
      <c r="G13" s="61">
        <f>D13-F13</f>
        <v>300</v>
      </c>
    </row>
    <row r="14" spans="1:7">
      <c r="A14" s="20">
        <v>4200</v>
      </c>
      <c r="B14" s="196" t="s">
        <v>609</v>
      </c>
      <c r="C14" s="9"/>
      <c r="D14" s="29">
        <v>820</v>
      </c>
      <c r="E14" s="179"/>
      <c r="F14" s="48"/>
      <c r="G14" s="63">
        <f>D14-F14</f>
        <v>820</v>
      </c>
    </row>
    <row r="15" spans="1:7" ht="12.75" thickBot="1">
      <c r="C15" s="2" t="s">
        <v>62</v>
      </c>
      <c r="D15" s="30">
        <f>SUM(D13:D14)</f>
        <v>1120</v>
      </c>
      <c r="E15" s="74" t="s">
        <v>48</v>
      </c>
      <c r="F15" s="50">
        <f>SUM(F13:F13)</f>
        <v>0</v>
      </c>
      <c r="G15" s="66">
        <f>SUM(G13:G14)</f>
        <v>1120</v>
      </c>
    </row>
    <row r="16" spans="1:7" ht="12.75" thickTop="1"/>
  </sheetData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F29" sqref="F29"/>
    </sheetView>
  </sheetViews>
  <sheetFormatPr defaultRowHeight="12"/>
  <cols>
    <col min="1" max="1" width="10" customWidth="1"/>
    <col min="2" max="2" width="31.140625" customWidth="1"/>
    <col min="3" max="3" width="7" customWidth="1"/>
    <col min="4" max="4" width="12.42578125" customWidth="1"/>
    <col min="5" max="5" width="5" customWidth="1"/>
    <col min="6" max="6" width="14.7109375" customWidth="1"/>
    <col min="7" max="7" width="18.5703125" customWidth="1"/>
  </cols>
  <sheetData>
    <row r="1" spans="1:7" ht="16.5">
      <c r="A1" s="10" t="s">
        <v>504</v>
      </c>
      <c r="B1" s="19"/>
      <c r="C1" s="19"/>
      <c r="D1" s="10" t="s">
        <v>598</v>
      </c>
    </row>
    <row r="3" spans="1:7">
      <c r="A3" s="5" t="s">
        <v>47</v>
      </c>
      <c r="B3" s="6" t="s">
        <v>539</v>
      </c>
    </row>
    <row r="5" spans="1:7">
      <c r="A5" s="5" t="s">
        <v>44</v>
      </c>
      <c r="D5" s="38"/>
      <c r="F5" s="6" t="s">
        <v>142</v>
      </c>
      <c r="G5" s="6" t="s">
        <v>143</v>
      </c>
    </row>
    <row r="6" spans="1:7" ht="12.75" thickBot="1">
      <c r="A6" s="17" t="s">
        <v>46</v>
      </c>
      <c r="B6" s="14"/>
      <c r="C6" s="14"/>
      <c r="D6" s="31" t="s">
        <v>598</v>
      </c>
      <c r="F6" s="14"/>
      <c r="G6" s="14"/>
    </row>
    <row r="7" spans="1:7">
      <c r="A7" s="1">
        <v>4000</v>
      </c>
      <c r="B7" t="s">
        <v>43</v>
      </c>
      <c r="D7" s="26">
        <v>14118</v>
      </c>
      <c r="F7" s="43">
        <f>F17</f>
        <v>0</v>
      </c>
      <c r="G7" s="3">
        <f>D7-F7</f>
        <v>14118</v>
      </c>
    </row>
    <row r="8" spans="1:7">
      <c r="A8" s="1">
        <v>4010</v>
      </c>
      <c r="B8" t="s">
        <v>38</v>
      </c>
      <c r="D8" s="26">
        <v>1800</v>
      </c>
      <c r="F8" s="43"/>
      <c r="G8" s="3">
        <f>F8</f>
        <v>0</v>
      </c>
    </row>
    <row r="9" spans="1:7">
      <c r="A9" s="1">
        <v>4070</v>
      </c>
      <c r="B9" t="s">
        <v>6</v>
      </c>
      <c r="D9" s="29">
        <v>1000</v>
      </c>
      <c r="F9" s="48"/>
      <c r="G9" s="63">
        <f>F9</f>
        <v>0</v>
      </c>
    </row>
    <row r="10" spans="1:7" ht="12.75" thickBot="1">
      <c r="C10" s="2" t="s">
        <v>62</v>
      </c>
      <c r="D10" s="30">
        <f>SUM(D6:E9)</f>
        <v>16918</v>
      </c>
      <c r="E10" s="2" t="s">
        <v>48</v>
      </c>
      <c r="F10" s="50">
        <f>SUM(F8:F9)</f>
        <v>0</v>
      </c>
      <c r="G10" s="56">
        <f>SUM(G7:G9)</f>
        <v>14118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200">
        <v>4130</v>
      </c>
      <c r="B13" s="196" t="s">
        <v>41</v>
      </c>
      <c r="C13" s="9"/>
      <c r="D13" s="24">
        <v>4180</v>
      </c>
      <c r="F13" s="51"/>
      <c r="G13" s="61">
        <f>(D13-F13)</f>
        <v>4180</v>
      </c>
    </row>
    <row r="14" spans="1:7">
      <c r="A14" s="20">
        <v>4300</v>
      </c>
      <c r="B14" s="196" t="s">
        <v>610</v>
      </c>
      <c r="C14" s="9"/>
      <c r="D14" s="24">
        <v>3889</v>
      </c>
      <c r="F14" s="51"/>
      <c r="G14" s="61">
        <f>(D14-F14)</f>
        <v>3889</v>
      </c>
    </row>
    <row r="15" spans="1:7">
      <c r="A15" s="1">
        <v>4750</v>
      </c>
      <c r="B15" s="199" t="s">
        <v>550</v>
      </c>
      <c r="D15" s="51">
        <v>6599</v>
      </c>
      <c r="E15" s="9"/>
      <c r="F15" s="51"/>
      <c r="G15" s="61">
        <f>D15-F15</f>
        <v>6599</v>
      </c>
    </row>
    <row r="16" spans="1:7">
      <c r="A16" s="1">
        <v>4755</v>
      </c>
      <c r="B16" s="199" t="s">
        <v>611</v>
      </c>
      <c r="D16" s="48">
        <v>2250</v>
      </c>
      <c r="E16" s="9"/>
      <c r="F16" s="48"/>
      <c r="G16" s="63">
        <f>D16-F16</f>
        <v>2250</v>
      </c>
    </row>
    <row r="17" spans="3:7" ht="12.75" thickBot="1">
      <c r="C17" s="2" t="s">
        <v>62</v>
      </c>
      <c r="D17" s="30">
        <f>SUM(D13:D16)</f>
        <v>16918</v>
      </c>
      <c r="E17" s="74" t="s">
        <v>48</v>
      </c>
      <c r="F17" s="50">
        <f>SUM(F13:F15)</f>
        <v>0</v>
      </c>
      <c r="G17" s="66">
        <f>SUM(G13:G16)</f>
        <v>16918</v>
      </c>
    </row>
    <row r="18" spans="3:7" ht="12.75" thickTop="1"/>
    <row r="39" spans="12:12">
      <c r="L39" t="s">
        <v>359</v>
      </c>
    </row>
  </sheetData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F13" sqref="F13"/>
    </sheetView>
  </sheetViews>
  <sheetFormatPr defaultRowHeight="12"/>
  <cols>
    <col min="1" max="1" width="16.42578125" customWidth="1"/>
    <col min="2" max="2" width="18.7109375" customWidth="1"/>
    <col min="3" max="3" width="8.7109375" customWidth="1"/>
    <col min="4" max="4" width="13" customWidth="1"/>
    <col min="6" max="7" width="12.5703125" customWidth="1"/>
  </cols>
  <sheetData>
    <row r="1" spans="1:7" ht="16.5">
      <c r="A1" s="10" t="s">
        <v>326</v>
      </c>
      <c r="B1" s="19"/>
      <c r="C1" s="19"/>
      <c r="D1" s="10" t="s">
        <v>598</v>
      </c>
    </row>
    <row r="3" spans="1:7">
      <c r="A3" s="5" t="s">
        <v>49</v>
      </c>
      <c r="B3" s="6" t="s">
        <v>325</v>
      </c>
    </row>
    <row r="5" spans="1:7">
      <c r="A5" s="5" t="s">
        <v>44</v>
      </c>
      <c r="D5" s="38"/>
      <c r="F5" s="6" t="s">
        <v>142</v>
      </c>
      <c r="G5" s="6" t="s">
        <v>143</v>
      </c>
    </row>
    <row r="6" spans="1:7" ht="12.75" thickBot="1">
      <c r="A6" s="17" t="s">
        <v>46</v>
      </c>
      <c r="B6" s="14"/>
      <c r="C6" s="14"/>
      <c r="D6" s="31" t="s">
        <v>598</v>
      </c>
      <c r="F6" s="14"/>
      <c r="G6" s="14"/>
    </row>
    <row r="7" spans="1:7">
      <c r="A7" s="1">
        <v>4000</v>
      </c>
      <c r="B7" t="s">
        <v>43</v>
      </c>
      <c r="D7" s="26">
        <v>200</v>
      </c>
      <c r="F7" s="43">
        <f>F14</f>
        <v>0</v>
      </c>
      <c r="G7" s="3">
        <f>D7-F7</f>
        <v>200</v>
      </c>
    </row>
    <row r="8" spans="1:7">
      <c r="A8" s="1">
        <v>4010</v>
      </c>
      <c r="B8" t="s">
        <v>38</v>
      </c>
      <c r="D8" s="26">
        <v>100</v>
      </c>
      <c r="F8" s="43"/>
      <c r="G8" s="3">
        <f>F8</f>
        <v>0</v>
      </c>
    </row>
    <row r="9" spans="1:7">
      <c r="A9" s="1">
        <v>4070</v>
      </c>
      <c r="B9" t="s">
        <v>6</v>
      </c>
      <c r="D9" s="29">
        <v>0</v>
      </c>
      <c r="F9" s="48"/>
      <c r="G9" s="63">
        <f>F9</f>
        <v>0</v>
      </c>
    </row>
    <row r="10" spans="1:7" ht="12.75" thickBot="1">
      <c r="C10" s="2" t="s">
        <v>62</v>
      </c>
      <c r="D10" s="30">
        <f>SUM(D6:D9)</f>
        <v>300</v>
      </c>
      <c r="E10" s="2" t="s">
        <v>48</v>
      </c>
      <c r="F10" s="50">
        <f>SUM(F8:F9)</f>
        <v>0</v>
      </c>
      <c r="G10" s="56">
        <f>SUM(G7:G9)</f>
        <v>200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20">
        <v>4200</v>
      </c>
      <c r="B13" s="9" t="s">
        <v>157</v>
      </c>
      <c r="C13" s="9"/>
      <c r="D13" s="168">
        <v>300</v>
      </c>
      <c r="F13" s="75"/>
      <c r="G13" s="72">
        <f>D13-F13</f>
        <v>300</v>
      </c>
    </row>
    <row r="14" spans="1:7" ht="12.75" thickBot="1">
      <c r="C14" s="2" t="s">
        <v>62</v>
      </c>
      <c r="D14" s="30">
        <f>SUM(D13:D13)</f>
        <v>300</v>
      </c>
      <c r="E14" s="74" t="s">
        <v>48</v>
      </c>
      <c r="F14" s="50">
        <f>SUM(F13:F13)</f>
        <v>0</v>
      </c>
      <c r="G14" s="66">
        <f>SUM(G13:G13)</f>
        <v>300</v>
      </c>
    </row>
    <row r="15" spans="1:7" ht="12.75" thickTop="1"/>
  </sheetData>
  <phoneticPr fontId="0" type="noConversion"/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F28" sqref="F28"/>
    </sheetView>
  </sheetViews>
  <sheetFormatPr defaultRowHeight="12"/>
  <cols>
    <col min="2" max="2" width="16.5703125" customWidth="1"/>
    <col min="3" max="3" width="11.28515625" customWidth="1"/>
    <col min="4" max="4" width="20.28515625" customWidth="1"/>
    <col min="6" max="6" width="16.85546875" customWidth="1"/>
    <col min="7" max="7" width="15.5703125" customWidth="1"/>
  </cols>
  <sheetData>
    <row r="1" spans="1:7" ht="16.5">
      <c r="A1" s="10" t="s">
        <v>505</v>
      </c>
      <c r="B1" s="19"/>
      <c r="C1" s="19"/>
      <c r="D1" s="10" t="s">
        <v>598</v>
      </c>
    </row>
    <row r="3" spans="1:7">
      <c r="A3" s="5" t="s">
        <v>47</v>
      </c>
      <c r="B3" s="6" t="s">
        <v>540</v>
      </c>
    </row>
    <row r="5" spans="1:7">
      <c r="A5" s="5" t="s">
        <v>44</v>
      </c>
      <c r="D5" s="38"/>
      <c r="F5" s="6" t="s">
        <v>142</v>
      </c>
      <c r="G5" s="6" t="s">
        <v>143</v>
      </c>
    </row>
    <row r="6" spans="1:7" ht="12.75" thickBot="1">
      <c r="A6" s="17" t="s">
        <v>46</v>
      </c>
      <c r="B6" s="14"/>
      <c r="C6" s="14"/>
      <c r="D6" s="31" t="s">
        <v>598</v>
      </c>
      <c r="F6" s="14"/>
      <c r="G6" s="14"/>
    </row>
    <row r="7" spans="1:7">
      <c r="A7" s="1">
        <v>4000</v>
      </c>
      <c r="B7" t="s">
        <v>43</v>
      </c>
      <c r="D7" s="26">
        <v>7000</v>
      </c>
      <c r="F7" s="43">
        <f>F14</f>
        <v>0</v>
      </c>
      <c r="G7" s="3">
        <f>D7-F7</f>
        <v>7000</v>
      </c>
    </row>
    <row r="8" spans="1:7">
      <c r="A8" s="1">
        <v>4010</v>
      </c>
      <c r="B8" t="s">
        <v>38</v>
      </c>
      <c r="D8" s="26">
        <v>300</v>
      </c>
      <c r="F8" s="43"/>
      <c r="G8" s="3">
        <f>F8</f>
        <v>0</v>
      </c>
    </row>
    <row r="9" spans="1:7">
      <c r="A9" s="1">
        <v>4070</v>
      </c>
      <c r="B9" t="s">
        <v>6</v>
      </c>
      <c r="D9" s="29">
        <v>200</v>
      </c>
      <c r="F9" s="48"/>
      <c r="G9" s="63">
        <f>F9</f>
        <v>0</v>
      </c>
    </row>
    <row r="10" spans="1:7" ht="12.75" thickBot="1">
      <c r="C10" s="2" t="s">
        <v>62</v>
      </c>
      <c r="D10" s="30">
        <f>SUM(D6:E9)</f>
        <v>7500</v>
      </c>
      <c r="E10" s="2" t="s">
        <v>48</v>
      </c>
      <c r="F10" s="50">
        <f>SUM(F8:F9)</f>
        <v>0</v>
      </c>
      <c r="G10" s="56">
        <f>SUM(G7:G9)</f>
        <v>7000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200">
        <v>4200</v>
      </c>
      <c r="B13" s="196" t="s">
        <v>509</v>
      </c>
      <c r="C13" s="9"/>
      <c r="D13" s="168">
        <v>7500</v>
      </c>
      <c r="F13" s="75"/>
      <c r="G13" s="72">
        <f>(D13-F13)</f>
        <v>7500</v>
      </c>
    </row>
    <row r="14" spans="1:7" ht="12.75" thickBot="1">
      <c r="C14" s="2" t="s">
        <v>62</v>
      </c>
      <c r="D14" s="30">
        <f>SUM(D13:D13)</f>
        <v>7500</v>
      </c>
      <c r="E14" s="74" t="s">
        <v>48</v>
      </c>
      <c r="F14" s="50">
        <f>SUM(F13)</f>
        <v>0</v>
      </c>
      <c r="G14" s="66">
        <f>SUM(G13)</f>
        <v>7500</v>
      </c>
    </row>
    <row r="15" spans="1:7" ht="12.75" thickTop="1"/>
  </sheetData>
  <pageMargins left="0.7" right="0.7" top="0.75" bottom="0.75" header="0.3" footer="0.3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H29" sqref="H29"/>
    </sheetView>
  </sheetViews>
  <sheetFormatPr defaultColWidth="9" defaultRowHeight="12"/>
  <cols>
    <col min="1" max="1" width="11" customWidth="1"/>
    <col min="2" max="2" width="19.28515625" bestFit="1" customWidth="1"/>
    <col min="3" max="3" width="10.85546875" customWidth="1"/>
    <col min="4" max="4" width="15.42578125" customWidth="1"/>
    <col min="5" max="5" width="5.28515625" bestFit="1" customWidth="1"/>
    <col min="6" max="6" width="12.42578125" bestFit="1" customWidth="1"/>
    <col min="7" max="7" width="15" customWidth="1"/>
  </cols>
  <sheetData>
    <row r="1" spans="1:7" ht="16.5">
      <c r="A1" s="10" t="s">
        <v>98</v>
      </c>
      <c r="B1" s="19"/>
      <c r="C1" s="19"/>
      <c r="D1" s="10" t="s">
        <v>598</v>
      </c>
    </row>
    <row r="3" spans="1:7">
      <c r="A3" s="5" t="s">
        <v>49</v>
      </c>
      <c r="B3" s="6" t="s">
        <v>138</v>
      </c>
    </row>
    <row r="5" spans="1:7">
      <c r="A5" s="5" t="s">
        <v>44</v>
      </c>
      <c r="D5" s="38"/>
      <c r="F5" s="6" t="s">
        <v>142</v>
      </c>
      <c r="G5" s="6" t="s">
        <v>143</v>
      </c>
    </row>
    <row r="6" spans="1:7" ht="12.75" thickBot="1">
      <c r="A6" s="17" t="s">
        <v>46</v>
      </c>
      <c r="B6" s="14"/>
      <c r="C6" s="14"/>
      <c r="D6" s="31" t="s">
        <v>598</v>
      </c>
      <c r="F6" s="14"/>
      <c r="G6" s="14"/>
    </row>
    <row r="7" spans="1:7">
      <c r="A7" s="1">
        <v>4000</v>
      </c>
      <c r="B7" t="s">
        <v>43</v>
      </c>
      <c r="D7" s="26">
        <v>200</v>
      </c>
      <c r="F7" s="43">
        <f>F14</f>
        <v>0</v>
      </c>
      <c r="G7" s="3">
        <f>D7-F7</f>
        <v>200</v>
      </c>
    </row>
    <row r="8" spans="1:7">
      <c r="A8" s="1">
        <v>4010</v>
      </c>
      <c r="B8" t="s">
        <v>38</v>
      </c>
      <c r="D8" s="26">
        <v>300</v>
      </c>
      <c r="F8" s="43"/>
      <c r="G8" s="3">
        <f>F8</f>
        <v>0</v>
      </c>
    </row>
    <row r="9" spans="1:7">
      <c r="A9" s="1">
        <v>4070</v>
      </c>
      <c r="B9" t="s">
        <v>6</v>
      </c>
      <c r="D9" s="29">
        <v>450</v>
      </c>
      <c r="F9" s="48"/>
      <c r="G9" s="63">
        <f>F9</f>
        <v>0</v>
      </c>
    </row>
    <row r="10" spans="1:7" ht="12.75" thickBot="1">
      <c r="C10" s="2" t="s">
        <v>62</v>
      </c>
      <c r="D10" s="30">
        <f>SUM(D6:D9)</f>
        <v>950</v>
      </c>
      <c r="E10" s="2" t="s">
        <v>48</v>
      </c>
      <c r="F10" s="50">
        <f>SUM(F8:F9)</f>
        <v>0</v>
      </c>
      <c r="G10" s="56">
        <f>SUM(G7:G9)</f>
        <v>200</v>
      </c>
    </row>
    <row r="11" spans="1:7" ht="12.75" thickTop="1">
      <c r="D11" s="26"/>
    </row>
    <row r="12" spans="1:7" ht="11.25" customHeight="1" thickBot="1">
      <c r="A12" s="13" t="s">
        <v>45</v>
      </c>
      <c r="B12" s="14"/>
      <c r="C12" s="14"/>
      <c r="D12" s="28"/>
      <c r="F12" s="14"/>
      <c r="G12" s="14"/>
    </row>
    <row r="13" spans="1:7" ht="11.25" customHeight="1">
      <c r="A13" s="20">
        <v>4200</v>
      </c>
      <c r="B13" s="9" t="s">
        <v>178</v>
      </c>
      <c r="C13" s="9"/>
      <c r="D13" s="168">
        <v>950</v>
      </c>
      <c r="F13" s="75"/>
      <c r="G13" s="72">
        <f>D13-F13</f>
        <v>950</v>
      </c>
    </row>
    <row r="14" spans="1:7" ht="12.75" thickBot="1">
      <c r="C14" s="2" t="s">
        <v>62</v>
      </c>
      <c r="D14" s="30">
        <f>SUM(D13:D13)</f>
        <v>950</v>
      </c>
      <c r="E14" s="74" t="s">
        <v>48</v>
      </c>
      <c r="F14" s="50">
        <f>SUM(F13:F13)</f>
        <v>0</v>
      </c>
      <c r="G14" s="66">
        <f>SUM(G13:G13)</f>
        <v>950</v>
      </c>
    </row>
    <row r="15" spans="1:7" ht="12.75" thickTop="1">
      <c r="D15" s="4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H27" sqref="H27"/>
    </sheetView>
  </sheetViews>
  <sheetFormatPr defaultColWidth="9" defaultRowHeight="12"/>
  <cols>
    <col min="1" max="1" width="11.28515625" customWidth="1"/>
    <col min="2" max="2" width="32.42578125" customWidth="1"/>
    <col min="3" max="3" width="10" bestFit="1" customWidth="1"/>
    <col min="4" max="4" width="10.85546875" bestFit="1" customWidth="1"/>
    <col min="5" max="5" width="9" bestFit="1" customWidth="1"/>
    <col min="6" max="6" width="12.42578125" bestFit="1" customWidth="1"/>
    <col min="7" max="7" width="12.85546875" customWidth="1"/>
  </cols>
  <sheetData>
    <row r="1" spans="1:7" ht="16.5">
      <c r="A1" s="10" t="s">
        <v>97</v>
      </c>
      <c r="B1" s="19"/>
      <c r="C1" s="19"/>
      <c r="D1" s="10" t="s">
        <v>598</v>
      </c>
    </row>
    <row r="3" spans="1:7">
      <c r="A3" s="5" t="s">
        <v>49</v>
      </c>
      <c r="B3" s="6" t="s">
        <v>139</v>
      </c>
    </row>
    <row r="5" spans="1:7">
      <c r="A5" s="5" t="s">
        <v>44</v>
      </c>
      <c r="D5" s="38"/>
      <c r="F5" s="6" t="s">
        <v>142</v>
      </c>
      <c r="G5" s="6" t="s">
        <v>143</v>
      </c>
    </row>
    <row r="6" spans="1:7" ht="12.75" thickBot="1">
      <c r="A6" s="17" t="s">
        <v>46</v>
      </c>
      <c r="B6" s="14"/>
      <c r="C6" s="14"/>
      <c r="D6" s="31" t="s">
        <v>598</v>
      </c>
      <c r="F6" s="14"/>
      <c r="G6" s="14"/>
    </row>
    <row r="7" spans="1:7">
      <c r="A7" s="1">
        <v>4000</v>
      </c>
      <c r="B7" t="s">
        <v>43</v>
      </c>
      <c r="D7" s="26">
        <v>6595</v>
      </c>
      <c r="F7" s="43">
        <f>F17</f>
        <v>0</v>
      </c>
      <c r="G7" s="3">
        <f>D7-F7</f>
        <v>6595</v>
      </c>
    </row>
    <row r="8" spans="1:7">
      <c r="A8" s="1">
        <v>4010</v>
      </c>
      <c r="B8" t="s">
        <v>38</v>
      </c>
      <c r="D8" s="26">
        <v>500</v>
      </c>
      <c r="F8" s="43"/>
      <c r="G8" s="3">
        <f>F8</f>
        <v>0</v>
      </c>
    </row>
    <row r="9" spans="1:7">
      <c r="A9" s="1">
        <v>4070</v>
      </c>
      <c r="B9" t="s">
        <v>6</v>
      </c>
      <c r="D9" s="29">
        <v>0</v>
      </c>
      <c r="F9" s="48"/>
      <c r="G9" s="63">
        <f>F9</f>
        <v>0</v>
      </c>
    </row>
    <row r="10" spans="1:7" ht="12.75" thickBot="1">
      <c r="C10" s="2" t="s">
        <v>62</v>
      </c>
      <c r="D10" s="30">
        <f>SUM(D6:D9)</f>
        <v>7095</v>
      </c>
      <c r="E10" s="2" t="s">
        <v>48</v>
      </c>
      <c r="F10" s="50">
        <f>SUM(F8:F9)</f>
        <v>0</v>
      </c>
      <c r="G10" s="56">
        <f>SUM(G7:G9)</f>
        <v>6595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20">
        <v>4100</v>
      </c>
      <c r="B13" s="9" t="s">
        <v>39</v>
      </c>
      <c r="C13" s="9"/>
      <c r="D13" s="24">
        <f>C23</f>
        <v>0</v>
      </c>
      <c r="F13" s="43"/>
      <c r="G13" s="3">
        <f>D13-F13</f>
        <v>0</v>
      </c>
    </row>
    <row r="14" spans="1:7">
      <c r="A14" s="4">
        <v>4130</v>
      </c>
      <c r="B14" t="s">
        <v>41</v>
      </c>
      <c r="D14" s="3">
        <v>300</v>
      </c>
      <c r="F14" s="160"/>
      <c r="G14" s="3">
        <f>D14-F14</f>
        <v>300</v>
      </c>
    </row>
    <row r="15" spans="1:7">
      <c r="A15" s="4">
        <v>4200</v>
      </c>
      <c r="B15" t="s">
        <v>179</v>
      </c>
      <c r="D15" s="61">
        <v>1270</v>
      </c>
      <c r="E15" s="9"/>
      <c r="F15" s="51"/>
      <c r="G15" s="3">
        <f>D15-F15</f>
        <v>1270</v>
      </c>
    </row>
    <row r="16" spans="1:7">
      <c r="A16" s="4">
        <v>4750</v>
      </c>
      <c r="B16" t="s">
        <v>600</v>
      </c>
      <c r="D16" s="63">
        <v>5525</v>
      </c>
      <c r="E16" s="9"/>
      <c r="F16" s="48"/>
      <c r="G16" s="63">
        <f>D16-F16</f>
        <v>5525</v>
      </c>
    </row>
    <row r="17" spans="1:7" ht="12.75" thickBot="1">
      <c r="A17" s="1"/>
      <c r="C17" s="2" t="s">
        <v>62</v>
      </c>
      <c r="D17" s="30">
        <f>SUM(D13:D16)</f>
        <v>7095</v>
      </c>
      <c r="E17" s="74" t="s">
        <v>48</v>
      </c>
      <c r="F17" s="50">
        <f>SUM(F13:F16)</f>
        <v>0</v>
      </c>
      <c r="G17" s="66">
        <f>SUM(G13:G16)</f>
        <v>7095</v>
      </c>
    </row>
    <row r="18" spans="1:7" ht="12.75" thickTop="1"/>
    <row r="20" spans="1:7">
      <c r="A20" s="94" t="s">
        <v>159</v>
      </c>
    </row>
    <row r="21" spans="1:7" s="95" customFormat="1" ht="12.75" thickBot="1">
      <c r="A21" s="16" t="s">
        <v>164</v>
      </c>
      <c r="B21" s="17" t="s">
        <v>160</v>
      </c>
      <c r="C21" s="17" t="s">
        <v>161</v>
      </c>
      <c r="D21" s="17" t="s">
        <v>162</v>
      </c>
      <c r="E21" s="17"/>
    </row>
    <row r="22" spans="1:7" s="95" customFormat="1" ht="12.75" thickBot="1">
      <c r="A22" s="4"/>
      <c r="B22" s="2" t="s">
        <v>48</v>
      </c>
      <c r="C22" s="50">
        <v>0</v>
      </c>
      <c r="D22" s="129"/>
      <c r="E22" s="22"/>
    </row>
    <row r="23" spans="1:7" s="95" customFormat="1" ht="12.75" thickTop="1">
      <c r="A23" s="4"/>
      <c r="B23" s="6" t="s">
        <v>597</v>
      </c>
      <c r="C23" s="96">
        <f>C22/5</f>
        <v>0</v>
      </c>
      <c r="D23" s="129"/>
      <c r="E23" s="22"/>
    </row>
    <row r="24" spans="1:7">
      <c r="A24" s="4"/>
      <c r="B24" s="42" t="s">
        <v>165</v>
      </c>
      <c r="C24" s="97">
        <f>Depreciation!B5</f>
        <v>872.16</v>
      </c>
    </row>
    <row r="25" spans="1:7">
      <c r="A25" s="4"/>
      <c r="B25" s="99" t="s">
        <v>167</v>
      </c>
      <c r="C25" s="98">
        <f>Depreciation!D5</f>
        <v>0</v>
      </c>
    </row>
    <row r="26" spans="1:7" ht="12.75" thickBot="1">
      <c r="A26" s="4"/>
      <c r="B26" s="100" t="s">
        <v>166</v>
      </c>
      <c r="C26" s="101">
        <f>SUM(C23+C24-C25)</f>
        <v>872.16</v>
      </c>
    </row>
    <row r="27" spans="1:7" ht="12.75" thickTop="1">
      <c r="A27" s="4"/>
      <c r="C27" s="3"/>
    </row>
    <row r="28" spans="1:7">
      <c r="A28" s="4"/>
    </row>
    <row r="29" spans="1:7">
      <c r="A29" s="94" t="s">
        <v>599</v>
      </c>
    </row>
    <row r="30" spans="1:7" ht="12.75" thickBot="1">
      <c r="A30" s="16" t="s">
        <v>164</v>
      </c>
      <c r="B30" s="17" t="s">
        <v>160</v>
      </c>
      <c r="C30" s="17" t="s">
        <v>161</v>
      </c>
      <c r="D30" s="17" t="s">
        <v>162</v>
      </c>
      <c r="E30" s="17" t="s">
        <v>163</v>
      </c>
    </row>
    <row r="32" spans="1:7" s="95" customFormat="1">
      <c r="A32"/>
      <c r="B32"/>
      <c r="C32"/>
      <c r="D32"/>
      <c r="E32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E37" sqref="E37"/>
    </sheetView>
  </sheetViews>
  <sheetFormatPr defaultColWidth="9" defaultRowHeight="12"/>
  <cols>
    <col min="1" max="1" width="10.5703125" customWidth="1"/>
    <col min="2" max="2" width="29.5703125" customWidth="1"/>
    <col min="3" max="3" width="8.5703125" bestFit="1" customWidth="1"/>
    <col min="4" max="4" width="10.85546875" bestFit="1" customWidth="1"/>
    <col min="5" max="5" width="7.140625" bestFit="1" customWidth="1"/>
    <col min="6" max="6" width="13.42578125" customWidth="1"/>
    <col min="7" max="7" width="12.7109375" customWidth="1"/>
  </cols>
  <sheetData>
    <row r="1" spans="1:7" ht="16.5">
      <c r="A1" s="10" t="s">
        <v>63</v>
      </c>
      <c r="B1" s="19"/>
      <c r="C1" s="19"/>
      <c r="D1" s="10" t="s">
        <v>598</v>
      </c>
    </row>
    <row r="3" spans="1:7">
      <c r="A3" s="5" t="s">
        <v>49</v>
      </c>
      <c r="B3" s="6" t="s">
        <v>140</v>
      </c>
    </row>
    <row r="5" spans="1:7">
      <c r="A5" s="5" t="s">
        <v>44</v>
      </c>
      <c r="D5" s="38"/>
      <c r="F5" s="6" t="s">
        <v>142</v>
      </c>
      <c r="G5" s="6" t="s">
        <v>143</v>
      </c>
    </row>
    <row r="6" spans="1:7" ht="12.75" thickBot="1">
      <c r="A6" s="17" t="s">
        <v>46</v>
      </c>
      <c r="B6" s="14"/>
      <c r="C6" s="14"/>
      <c r="D6" s="31" t="s">
        <v>598</v>
      </c>
      <c r="F6" s="14"/>
      <c r="G6" s="14"/>
    </row>
    <row r="7" spans="1:7">
      <c r="A7" s="1">
        <v>4000</v>
      </c>
      <c r="B7" t="s">
        <v>43</v>
      </c>
      <c r="D7" s="26">
        <v>2400</v>
      </c>
      <c r="F7" s="43">
        <f>F17</f>
        <v>0</v>
      </c>
      <c r="G7" s="3">
        <f>D7-F7</f>
        <v>2400</v>
      </c>
    </row>
    <row r="8" spans="1:7">
      <c r="A8" s="1">
        <v>4010</v>
      </c>
      <c r="B8" t="s">
        <v>38</v>
      </c>
      <c r="D8" s="24">
        <v>600</v>
      </c>
      <c r="F8" s="51"/>
      <c r="G8" s="61">
        <f>F8</f>
        <v>0</v>
      </c>
    </row>
    <row r="9" spans="1:7">
      <c r="A9" s="1">
        <v>4070</v>
      </c>
      <c r="B9" t="s">
        <v>265</v>
      </c>
      <c r="D9" s="29">
        <v>0</v>
      </c>
      <c r="F9" s="48"/>
      <c r="G9" s="63">
        <f>F9</f>
        <v>0</v>
      </c>
    </row>
    <row r="10" spans="1:7" ht="12.75" thickBot="1">
      <c r="A10" s="1"/>
      <c r="C10" s="2" t="s">
        <v>62</v>
      </c>
      <c r="D10" s="30">
        <f>SUM(D7:D9)</f>
        <v>3000</v>
      </c>
      <c r="E10" s="2" t="s">
        <v>48</v>
      </c>
      <c r="F10" s="50">
        <f>SUM(F8+F9)</f>
        <v>0</v>
      </c>
      <c r="G10" s="56">
        <f>SUM(G7:G9)</f>
        <v>2400</v>
      </c>
    </row>
    <row r="11" spans="1:7" ht="12.75" thickTop="1"/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4">
        <v>4110</v>
      </c>
      <c r="B13" t="s">
        <v>40</v>
      </c>
      <c r="D13" s="3">
        <v>200</v>
      </c>
      <c r="F13" s="43"/>
      <c r="G13" s="3">
        <f>D13-F13</f>
        <v>200</v>
      </c>
    </row>
    <row r="14" spans="1:7">
      <c r="A14" s="4">
        <v>4180</v>
      </c>
      <c r="B14" s="199" t="s">
        <v>271</v>
      </c>
      <c r="D14" s="3">
        <v>610</v>
      </c>
      <c r="F14" s="43"/>
      <c r="G14" s="3">
        <f>D14-F14</f>
        <v>610</v>
      </c>
    </row>
    <row r="15" spans="1:7">
      <c r="A15" s="4">
        <v>4210</v>
      </c>
      <c r="B15" s="199" t="s">
        <v>498</v>
      </c>
      <c r="D15" s="3">
        <v>1000</v>
      </c>
      <c r="F15" s="43"/>
      <c r="G15" s="3">
        <f>D15-F15</f>
        <v>1000</v>
      </c>
    </row>
    <row r="16" spans="1:7">
      <c r="A16" s="4">
        <v>4750</v>
      </c>
      <c r="B16" t="s">
        <v>181</v>
      </c>
      <c r="D16" s="63">
        <v>1190</v>
      </c>
      <c r="F16" s="48"/>
      <c r="G16" s="63">
        <f>D16-F16</f>
        <v>1190</v>
      </c>
    </row>
    <row r="17" spans="1:7" ht="12.75" thickBot="1">
      <c r="A17" s="1"/>
      <c r="C17" s="2" t="s">
        <v>62</v>
      </c>
      <c r="D17" s="30">
        <f>SUM(D13:D16)</f>
        <v>3000</v>
      </c>
      <c r="E17" s="74" t="s">
        <v>48</v>
      </c>
      <c r="F17" s="50">
        <f>SUM(F13:F16)</f>
        <v>0</v>
      </c>
      <c r="G17" s="66">
        <f>SUM(G13:G16)</f>
        <v>3000</v>
      </c>
    </row>
    <row r="18" spans="1:7" ht="12.75" thickTop="1">
      <c r="A18" s="1"/>
      <c r="C18" s="9"/>
      <c r="D18" s="57"/>
      <c r="E18" s="8"/>
      <c r="F18" s="51"/>
      <c r="G18" s="61"/>
    </row>
    <row r="19" spans="1:7">
      <c r="A19" s="1"/>
      <c r="D19" s="26"/>
      <c r="E19" s="8"/>
      <c r="F19" s="51"/>
      <c r="G19" s="61"/>
    </row>
    <row r="20" spans="1:7">
      <c r="E20" s="8"/>
      <c r="F20" s="51"/>
      <c r="G20" s="61"/>
    </row>
    <row r="21" spans="1:7">
      <c r="A21" s="94"/>
      <c r="E21" s="8"/>
      <c r="F21" s="51"/>
      <c r="G21" s="61"/>
    </row>
    <row r="22" spans="1:7" s="95" customFormat="1">
      <c r="A22" s="124"/>
      <c r="B22" s="21"/>
      <c r="C22" s="21"/>
      <c r="D22" s="21"/>
      <c r="E22" s="8"/>
      <c r="F22" s="51"/>
      <c r="G22" s="61"/>
    </row>
    <row r="23" spans="1:7" s="25" customFormat="1">
      <c r="A23" s="103"/>
      <c r="B23" s="22"/>
      <c r="C23" s="46"/>
      <c r="D23" s="129"/>
      <c r="E23"/>
      <c r="F23"/>
      <c r="G23"/>
    </row>
    <row r="24" spans="1:7" s="25" customFormat="1">
      <c r="A24" s="103"/>
      <c r="B24" s="22"/>
      <c r="C24" s="46"/>
      <c r="D24" s="129"/>
      <c r="E24"/>
      <c r="F24" t="s">
        <v>359</v>
      </c>
      <c r="G24"/>
    </row>
    <row r="25" spans="1:7">
      <c r="A25" s="8"/>
      <c r="B25" s="9"/>
      <c r="C25" s="51"/>
      <c r="D25" s="9"/>
    </row>
    <row r="26" spans="1:7">
      <c r="A26" s="8"/>
      <c r="B26" s="70"/>
      <c r="C26" s="208"/>
      <c r="D26" s="9"/>
      <c r="E26" s="21"/>
      <c r="F26" s="95"/>
      <c r="G26" s="95"/>
    </row>
    <row r="27" spans="1:7">
      <c r="A27" s="8"/>
      <c r="B27" s="42"/>
      <c r="C27" s="97"/>
      <c r="D27" s="9"/>
      <c r="E27" s="22"/>
      <c r="F27" s="25"/>
      <c r="G27" s="25"/>
    </row>
    <row r="28" spans="1:7">
      <c r="A28" s="8"/>
      <c r="B28" s="42" t="s">
        <v>359</v>
      </c>
      <c r="C28" s="97"/>
      <c r="D28" s="9" t="s">
        <v>359</v>
      </c>
      <c r="E28" s="22"/>
      <c r="F28" s="25"/>
      <c r="G28" s="25"/>
    </row>
    <row r="29" spans="1:7">
      <c r="A29" s="8"/>
      <c r="B29" s="125"/>
      <c r="C29" s="126"/>
      <c r="D29" s="9"/>
    </row>
    <row r="30" spans="1:7">
      <c r="A30" s="8"/>
      <c r="B30" s="9"/>
      <c r="C30" s="61"/>
      <c r="D30" s="9"/>
    </row>
    <row r="31" spans="1:7">
      <c r="A31" s="8"/>
      <c r="B31" s="9"/>
      <c r="C31" s="9"/>
      <c r="D31" s="9"/>
    </row>
    <row r="32" spans="1:7">
      <c r="A32" s="209"/>
      <c r="B32" s="9"/>
      <c r="C32" s="9"/>
      <c r="D32" s="9"/>
    </row>
    <row r="33" spans="1:7" s="95" customFormat="1">
      <c r="A33" s="124"/>
      <c r="B33" s="21"/>
      <c r="C33" s="21"/>
      <c r="D33" s="21"/>
      <c r="E33"/>
      <c r="F33"/>
      <c r="G33"/>
    </row>
    <row r="34" spans="1:7">
      <c r="A34" s="9"/>
      <c r="B34" s="9"/>
      <c r="C34" s="9"/>
      <c r="D34" s="9"/>
    </row>
    <row r="37" spans="1:7">
      <c r="E37" s="21"/>
      <c r="F37" s="95"/>
      <c r="G37" s="95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F8" sqref="F8"/>
    </sheetView>
  </sheetViews>
  <sheetFormatPr defaultColWidth="9" defaultRowHeight="12"/>
  <cols>
    <col min="1" max="1" width="10.85546875" customWidth="1"/>
    <col min="2" max="2" width="22.42578125" bestFit="1" customWidth="1"/>
    <col min="3" max="3" width="10" bestFit="1" customWidth="1"/>
    <col min="4" max="4" width="13.42578125" bestFit="1" customWidth="1"/>
    <col min="5" max="5" width="9.140625" bestFit="1" customWidth="1"/>
    <col min="6" max="6" width="12.42578125" bestFit="1" customWidth="1"/>
    <col min="7" max="7" width="11" bestFit="1" customWidth="1"/>
  </cols>
  <sheetData>
    <row r="1" spans="1:7" ht="16.5">
      <c r="A1" s="10" t="s">
        <v>67</v>
      </c>
      <c r="B1" s="19"/>
      <c r="D1" s="10" t="s">
        <v>598</v>
      </c>
    </row>
    <row r="3" spans="1:7">
      <c r="A3" s="5" t="s">
        <v>49</v>
      </c>
      <c r="B3" s="6" t="s">
        <v>105</v>
      </c>
    </row>
    <row r="4" spans="1:7">
      <c r="A4" s="5"/>
      <c r="B4" s="6"/>
    </row>
    <row r="5" spans="1:7">
      <c r="A5" s="5" t="s">
        <v>44</v>
      </c>
      <c r="B5" s="6"/>
      <c r="F5" s="6" t="s">
        <v>142</v>
      </c>
      <c r="G5" s="6" t="s">
        <v>143</v>
      </c>
    </row>
    <row r="6" spans="1:7" ht="12.75" thickBot="1">
      <c r="A6" s="17" t="s">
        <v>46</v>
      </c>
      <c r="B6" s="17"/>
      <c r="C6" s="17"/>
      <c r="D6" s="18" t="s">
        <v>598</v>
      </c>
      <c r="F6" s="14"/>
      <c r="G6" s="14"/>
    </row>
    <row r="7" spans="1:7">
      <c r="A7" s="1">
        <v>4000</v>
      </c>
      <c r="B7" t="s">
        <v>43</v>
      </c>
      <c r="D7" s="26"/>
      <c r="F7" s="43">
        <f>F15</f>
        <v>0</v>
      </c>
      <c r="G7" s="3">
        <f>D7-F7</f>
        <v>0</v>
      </c>
    </row>
    <row r="8" spans="1:7">
      <c r="A8" s="1">
        <v>4020</v>
      </c>
      <c r="B8" t="s">
        <v>263</v>
      </c>
      <c r="D8" s="26"/>
      <c r="F8" s="48"/>
      <c r="G8" s="63">
        <f>F8</f>
        <v>0</v>
      </c>
    </row>
    <row r="9" spans="1:7" ht="12.75" thickBot="1">
      <c r="C9" s="2" t="s">
        <v>62</v>
      </c>
      <c r="D9" s="27">
        <f>SUM(D7:D8)</f>
        <v>0</v>
      </c>
      <c r="E9" s="2" t="s">
        <v>48</v>
      </c>
      <c r="F9" s="50">
        <f>SUM(F8:F8)</f>
        <v>0</v>
      </c>
      <c r="G9" s="56">
        <f>SUM(G7:G8)</f>
        <v>0</v>
      </c>
    </row>
    <row r="10" spans="1:7" ht="12.75" thickTop="1">
      <c r="D10" s="26"/>
    </row>
    <row r="11" spans="1:7" ht="12.75" thickBot="1">
      <c r="A11" s="13" t="s">
        <v>45</v>
      </c>
      <c r="B11" s="14"/>
      <c r="C11" s="14"/>
      <c r="D11" s="28"/>
      <c r="F11" s="14"/>
      <c r="G11" s="14"/>
    </row>
    <row r="12" spans="1:7">
      <c r="A12" s="4">
        <v>4100</v>
      </c>
      <c r="B12" t="s">
        <v>39</v>
      </c>
      <c r="D12" s="43">
        <f>C22</f>
        <v>0</v>
      </c>
      <c r="F12" s="43"/>
      <c r="G12" s="3">
        <f>D12-F12</f>
        <v>0</v>
      </c>
    </row>
    <row r="13" spans="1:7">
      <c r="A13" s="1">
        <v>4110</v>
      </c>
      <c r="B13" t="s">
        <v>40</v>
      </c>
      <c r="D13" s="26"/>
      <c r="F13" s="43"/>
      <c r="G13" s="3">
        <f>D13-F13</f>
        <v>0</v>
      </c>
    </row>
    <row r="14" spans="1:7">
      <c r="A14" s="1">
        <v>4530</v>
      </c>
      <c r="B14" t="s">
        <v>0</v>
      </c>
      <c r="D14" s="26"/>
      <c r="F14" s="48"/>
      <c r="G14" s="63">
        <f>D14-F14</f>
        <v>0</v>
      </c>
    </row>
    <row r="15" spans="1:7" ht="12.75" thickBot="1">
      <c r="C15" s="2" t="s">
        <v>62</v>
      </c>
      <c r="D15" s="27">
        <f>SUM(D12:D14)</f>
        <v>0</v>
      </c>
      <c r="E15" s="74" t="s">
        <v>48</v>
      </c>
      <c r="F15" s="50">
        <f>SUM(F12:F14)</f>
        <v>0</v>
      </c>
      <c r="G15" s="66">
        <f>SUM(G12:G14)</f>
        <v>0</v>
      </c>
    </row>
    <row r="16" spans="1:7" ht="12.75" thickTop="1">
      <c r="B16" s="1"/>
      <c r="D16" s="3"/>
    </row>
    <row r="18" spans="1:5">
      <c r="A18" s="94" t="s">
        <v>159</v>
      </c>
    </row>
    <row r="19" spans="1:5" s="95" customFormat="1" ht="12.75" thickBot="1">
      <c r="A19" s="16" t="s">
        <v>164</v>
      </c>
      <c r="B19" s="17" t="s">
        <v>160</v>
      </c>
      <c r="C19" s="17" t="s">
        <v>161</v>
      </c>
      <c r="D19" s="17" t="s">
        <v>162</v>
      </c>
      <c r="E19" s="17"/>
    </row>
    <row r="20" spans="1:5" s="95" customFormat="1">
      <c r="A20" s="4"/>
      <c r="B20"/>
      <c r="C20" s="43"/>
      <c r="D20" s="60"/>
      <c r="E20" s="21"/>
    </row>
    <row r="21" spans="1:5" s="95" customFormat="1" ht="12.75" thickBot="1">
      <c r="A21" s="4"/>
      <c r="B21" s="2" t="s">
        <v>48</v>
      </c>
      <c r="C21" s="50">
        <f>SUM(C20:C20)</f>
        <v>0</v>
      </c>
      <c r="D21"/>
      <c r="E21" s="21"/>
    </row>
    <row r="22" spans="1:5" s="25" customFormat="1" ht="12.75" thickTop="1">
      <c r="A22" s="4"/>
      <c r="B22" s="6" t="s">
        <v>597</v>
      </c>
      <c r="C22" s="96">
        <f>C21/5</f>
        <v>0</v>
      </c>
      <c r="D22"/>
      <c r="E22" s="22"/>
    </row>
    <row r="23" spans="1:5" s="25" customFormat="1">
      <c r="A23" s="4"/>
      <c r="B23" s="42" t="s">
        <v>165</v>
      </c>
      <c r="C23" s="97">
        <f>Depreciation!B8</f>
        <v>2756.98</v>
      </c>
      <c r="D23"/>
      <c r="E23" s="22"/>
    </row>
    <row r="24" spans="1:5" s="25" customFormat="1">
      <c r="A24" s="4"/>
      <c r="B24" s="99" t="s">
        <v>167</v>
      </c>
      <c r="C24" s="98">
        <f>Depreciation!D8</f>
        <v>0</v>
      </c>
      <c r="D24"/>
      <c r="E24" s="22"/>
    </row>
    <row r="25" spans="1:5" ht="12.75" thickBot="1">
      <c r="A25" s="4"/>
      <c r="B25" s="100" t="s">
        <v>166</v>
      </c>
      <c r="C25" s="101">
        <f>SUM(C22+C23-C24)</f>
        <v>2756.98</v>
      </c>
    </row>
    <row r="26" spans="1:5" ht="12.75" thickTop="1">
      <c r="A26" s="4"/>
      <c r="C26" s="3"/>
    </row>
    <row r="27" spans="1:5">
      <c r="A27" s="4"/>
    </row>
    <row r="28" spans="1:5">
      <c r="A28" s="94" t="s">
        <v>599</v>
      </c>
    </row>
    <row r="29" spans="1:5" ht="12.75" thickBot="1">
      <c r="A29" s="16" t="s">
        <v>164</v>
      </c>
      <c r="B29" s="17" t="s">
        <v>160</v>
      </c>
      <c r="C29" s="17" t="s">
        <v>161</v>
      </c>
      <c r="D29" s="17" t="s">
        <v>162</v>
      </c>
    </row>
    <row r="30" spans="1:5">
      <c r="A30">
        <v>6381</v>
      </c>
      <c r="B30" t="s">
        <v>460</v>
      </c>
      <c r="C30" s="43">
        <v>500</v>
      </c>
      <c r="D30" s="60">
        <v>41678</v>
      </c>
    </row>
    <row r="31" spans="1:5">
      <c r="C31" s="43"/>
    </row>
    <row r="32" spans="1:5">
      <c r="C32" s="43"/>
    </row>
    <row r="33" spans="1:5" s="95" customFormat="1">
      <c r="A33"/>
      <c r="B33"/>
      <c r="C33" s="43"/>
      <c r="D33"/>
      <c r="E33" s="21"/>
    </row>
    <row r="34" spans="1:5">
      <c r="C34" s="43"/>
    </row>
    <row r="35" spans="1:5">
      <c r="C35" s="43"/>
    </row>
    <row r="36" spans="1:5">
      <c r="C36" s="43"/>
    </row>
    <row r="37" spans="1:5">
      <c r="C37" s="4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E33" sqref="E33"/>
    </sheetView>
  </sheetViews>
  <sheetFormatPr defaultRowHeight="12"/>
  <cols>
    <col min="1" max="1" width="11.5703125" customWidth="1"/>
    <col min="2" max="2" width="28.42578125" customWidth="1"/>
    <col min="4" max="4" width="15" customWidth="1"/>
    <col min="5" max="5" width="7.42578125" customWidth="1"/>
    <col min="6" max="6" width="15" customWidth="1"/>
    <col min="7" max="7" width="13.140625" customWidth="1"/>
  </cols>
  <sheetData>
    <row r="1" spans="1:7" ht="16.5">
      <c r="A1" s="10" t="s">
        <v>328</v>
      </c>
      <c r="B1" s="19"/>
      <c r="C1" s="19"/>
      <c r="D1" s="10" t="s">
        <v>598</v>
      </c>
    </row>
    <row r="3" spans="1:7">
      <c r="A3" s="5" t="s">
        <v>47</v>
      </c>
      <c r="B3" s="6" t="s">
        <v>329</v>
      </c>
    </row>
    <row r="5" spans="1:7">
      <c r="A5" s="5" t="s">
        <v>44</v>
      </c>
      <c r="D5" s="38"/>
      <c r="F5" s="6" t="s">
        <v>142</v>
      </c>
      <c r="G5" s="6" t="s">
        <v>143</v>
      </c>
    </row>
    <row r="6" spans="1:7" ht="12.75" thickBot="1">
      <c r="A6" s="17" t="s">
        <v>46</v>
      </c>
      <c r="B6" s="14"/>
      <c r="C6" s="14"/>
      <c r="D6" s="31" t="s">
        <v>598</v>
      </c>
      <c r="F6" s="14"/>
      <c r="G6" s="14"/>
    </row>
    <row r="7" spans="1:7">
      <c r="A7" s="1">
        <v>4000</v>
      </c>
      <c r="B7" t="s">
        <v>43</v>
      </c>
      <c r="D7" s="26">
        <v>1750</v>
      </c>
      <c r="F7" s="43">
        <f>F17</f>
        <v>0</v>
      </c>
      <c r="G7" s="3">
        <f>D7-F7</f>
        <v>1750</v>
      </c>
    </row>
    <row r="8" spans="1:7">
      <c r="A8" s="1">
        <v>4010</v>
      </c>
      <c r="B8" t="s">
        <v>38</v>
      </c>
      <c r="D8" s="26">
        <v>200</v>
      </c>
      <c r="F8" s="43"/>
      <c r="G8" s="3">
        <f>F8</f>
        <v>0</v>
      </c>
    </row>
    <row r="9" spans="1:7">
      <c r="A9" s="1">
        <v>4070</v>
      </c>
      <c r="B9" t="s">
        <v>6</v>
      </c>
      <c r="D9" s="29">
        <v>300</v>
      </c>
      <c r="F9" s="48"/>
      <c r="G9" s="63">
        <f>F9</f>
        <v>0</v>
      </c>
    </row>
    <row r="10" spans="1:7" ht="12.75" thickBot="1">
      <c r="C10" s="2" t="s">
        <v>62</v>
      </c>
      <c r="D10" s="30">
        <f>SUM(D6:E9)</f>
        <v>2250</v>
      </c>
      <c r="E10" s="2" t="s">
        <v>48</v>
      </c>
      <c r="F10" s="50">
        <f>SUM(F8:F9)</f>
        <v>0</v>
      </c>
      <c r="G10" s="56">
        <f>SUM(G7:G9)</f>
        <v>1750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1">
        <v>4200</v>
      </c>
      <c r="B13" t="s">
        <v>464</v>
      </c>
      <c r="D13" s="43">
        <v>900</v>
      </c>
      <c r="F13" s="43"/>
      <c r="G13" s="3">
        <f>D13-F13</f>
        <v>900</v>
      </c>
    </row>
    <row r="14" spans="1:7">
      <c r="A14" s="1">
        <v>4210</v>
      </c>
      <c r="B14" t="s">
        <v>612</v>
      </c>
      <c r="D14" s="51">
        <v>200</v>
      </c>
      <c r="F14" s="51"/>
      <c r="G14" s="61">
        <f>D14-F14</f>
        <v>200</v>
      </c>
    </row>
    <row r="15" spans="1:7">
      <c r="A15" s="1">
        <v>4220</v>
      </c>
      <c r="B15" t="s">
        <v>613</v>
      </c>
      <c r="D15" s="51">
        <v>800</v>
      </c>
      <c r="E15" s="9"/>
      <c r="F15" s="51"/>
      <c r="G15" s="61">
        <f>D15-F15</f>
        <v>800</v>
      </c>
    </row>
    <row r="16" spans="1:7">
      <c r="A16" s="1">
        <v>4750</v>
      </c>
      <c r="B16" t="s">
        <v>614</v>
      </c>
      <c r="D16" s="48">
        <v>350</v>
      </c>
      <c r="F16" s="48"/>
      <c r="G16" s="63">
        <f>D16-F16</f>
        <v>350</v>
      </c>
    </row>
    <row r="17" spans="3:7" ht="12.75" thickBot="1">
      <c r="C17" s="2" t="s">
        <v>62</v>
      </c>
      <c r="D17" s="30">
        <f>SUM(D13:D16)</f>
        <v>2250</v>
      </c>
      <c r="E17" s="74" t="s">
        <v>48</v>
      </c>
      <c r="F17" s="50">
        <f>SUM(F13:F15)</f>
        <v>0</v>
      </c>
      <c r="G17" s="66">
        <f>SUM(G13:G16)</f>
        <v>2250</v>
      </c>
    </row>
    <row r="18" spans="3:7" ht="12.75" thickTop="1"/>
  </sheetData>
  <phoneticPr fontId="0" type="noConversion"/>
  <pageMargins left="0.7" right="0.7" top="0.75" bottom="0.75" header="0.3" footer="0.3"/>
  <pageSetup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D9" sqref="D9"/>
    </sheetView>
  </sheetViews>
  <sheetFormatPr defaultColWidth="9" defaultRowHeight="12"/>
  <cols>
    <col min="1" max="1" width="10.85546875" customWidth="1"/>
    <col min="2" max="2" width="27.7109375" bestFit="1" customWidth="1"/>
    <col min="3" max="3" width="10.85546875" customWidth="1"/>
    <col min="4" max="4" width="12.140625" customWidth="1"/>
    <col min="5" max="5" width="5.28515625" bestFit="1" customWidth="1"/>
    <col min="6" max="6" width="15.140625" customWidth="1"/>
    <col min="7" max="7" width="14.5703125" customWidth="1"/>
  </cols>
  <sheetData>
    <row r="1" spans="1:7" ht="16.5">
      <c r="A1" s="10" t="s">
        <v>54</v>
      </c>
      <c r="B1" s="19"/>
      <c r="C1" s="19"/>
      <c r="D1" s="10" t="s">
        <v>598</v>
      </c>
    </row>
    <row r="3" spans="1:7">
      <c r="A3" s="5" t="s">
        <v>49</v>
      </c>
      <c r="B3" s="6" t="s">
        <v>106</v>
      </c>
    </row>
    <row r="4" spans="1:7">
      <c r="A4" s="5"/>
      <c r="B4" s="6"/>
    </row>
    <row r="5" spans="1:7">
      <c r="A5" s="5" t="s">
        <v>44</v>
      </c>
      <c r="B5" s="6"/>
      <c r="F5" s="6" t="s">
        <v>142</v>
      </c>
      <c r="G5" s="6" t="s">
        <v>143</v>
      </c>
    </row>
    <row r="6" spans="1:7" ht="12.75" thickBot="1">
      <c r="A6" s="17" t="s">
        <v>46</v>
      </c>
      <c r="B6" s="17"/>
      <c r="C6" s="17"/>
      <c r="D6" s="31" t="s">
        <v>598</v>
      </c>
      <c r="F6" s="14"/>
      <c r="G6" s="14"/>
    </row>
    <row r="7" spans="1:7">
      <c r="A7" s="1">
        <v>4000</v>
      </c>
      <c r="B7" t="s">
        <v>43</v>
      </c>
      <c r="D7" s="43">
        <v>9250</v>
      </c>
      <c r="F7" s="43">
        <f>F18</f>
        <v>0</v>
      </c>
      <c r="G7" s="3">
        <f>D7-F7</f>
        <v>9250</v>
      </c>
    </row>
    <row r="8" spans="1:7">
      <c r="A8" s="1">
        <v>4010</v>
      </c>
      <c r="B8" t="s">
        <v>38</v>
      </c>
      <c r="D8" s="35">
        <v>4800</v>
      </c>
      <c r="F8" s="43"/>
      <c r="G8" s="3">
        <f>F8</f>
        <v>0</v>
      </c>
    </row>
    <row r="9" spans="1:7">
      <c r="A9" s="1">
        <v>4070</v>
      </c>
      <c r="B9" t="s">
        <v>92</v>
      </c>
      <c r="D9" s="213" t="s">
        <v>359</v>
      </c>
      <c r="F9" s="48"/>
      <c r="G9" s="63">
        <f>F9</f>
        <v>0</v>
      </c>
    </row>
    <row r="10" spans="1:7" ht="12.75" thickBot="1">
      <c r="C10" s="2" t="s">
        <v>62</v>
      </c>
      <c r="D10" s="37">
        <f>SUM(D7:D9)</f>
        <v>14050</v>
      </c>
      <c r="E10" s="2" t="s">
        <v>48</v>
      </c>
      <c r="F10" s="50">
        <f>SUM(F8:F9)</f>
        <v>0</v>
      </c>
      <c r="G10" s="56">
        <f>SUM(G7:G9)</f>
        <v>9250</v>
      </c>
    </row>
    <row r="11" spans="1:7" ht="12.75" thickTop="1">
      <c r="D11" s="35"/>
    </row>
    <row r="12" spans="1:7" ht="12.75" thickBot="1">
      <c r="A12" s="13" t="s">
        <v>45</v>
      </c>
      <c r="B12" s="14"/>
      <c r="C12" s="14"/>
      <c r="D12" s="36"/>
      <c r="F12" s="14"/>
      <c r="G12" s="14"/>
    </row>
    <row r="13" spans="1:7">
      <c r="A13" s="1">
        <v>4130</v>
      </c>
      <c r="B13" t="s">
        <v>41</v>
      </c>
      <c r="D13" s="35">
        <v>1400</v>
      </c>
      <c r="F13" s="43"/>
      <c r="G13" s="3">
        <f>D13-F13</f>
        <v>1400</v>
      </c>
    </row>
    <row r="14" spans="1:7">
      <c r="A14" s="1">
        <v>4750</v>
      </c>
      <c r="B14" t="s">
        <v>180</v>
      </c>
      <c r="D14" s="35">
        <v>7000</v>
      </c>
      <c r="F14" s="51"/>
      <c r="G14" s="3">
        <f>D14-F14</f>
        <v>7000</v>
      </c>
    </row>
    <row r="15" spans="1:7">
      <c r="A15" s="1">
        <v>4755</v>
      </c>
      <c r="B15" s="199" t="s">
        <v>488</v>
      </c>
      <c r="D15" s="35">
        <v>100</v>
      </c>
      <c r="F15" s="51"/>
      <c r="G15" s="3">
        <f>D15-F15</f>
        <v>100</v>
      </c>
    </row>
    <row r="16" spans="1:7">
      <c r="A16" s="1">
        <v>4760</v>
      </c>
      <c r="B16" t="s">
        <v>182</v>
      </c>
      <c r="D16" s="35">
        <v>3500</v>
      </c>
      <c r="F16" s="51"/>
      <c r="G16" s="3">
        <f>D16-F16</f>
        <v>3500</v>
      </c>
    </row>
    <row r="17" spans="1:7">
      <c r="A17" s="1">
        <v>4765</v>
      </c>
      <c r="B17" s="199" t="s">
        <v>530</v>
      </c>
      <c r="D17" s="35">
        <v>2550</v>
      </c>
      <c r="F17" s="48"/>
      <c r="G17" s="63">
        <f>D17-F17</f>
        <v>2550</v>
      </c>
    </row>
    <row r="18" spans="1:7" ht="12.75" thickBot="1">
      <c r="C18" s="2" t="s">
        <v>62</v>
      </c>
      <c r="D18" s="37">
        <f>SUM(D13:D17)</f>
        <v>14550</v>
      </c>
      <c r="E18" s="74" t="s">
        <v>48</v>
      </c>
      <c r="F18" s="50">
        <f>SUM(F13:F17)</f>
        <v>0</v>
      </c>
      <c r="G18" s="66">
        <f>SUM(G13:G17)</f>
        <v>14550</v>
      </c>
    </row>
    <row r="19" spans="1:7" ht="12.75" thickTop="1"/>
    <row r="23" spans="1:7">
      <c r="E23" t="s">
        <v>359</v>
      </c>
    </row>
  </sheetData>
  <dataConsolidate/>
  <phoneticPr fontId="0" type="noConversion"/>
  <pageMargins left="0.75" right="0.75" top="1" bottom="1" header="0.5" footer="0.5"/>
  <pageSetup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workbookViewId="0">
      <selection activeCell="G9" sqref="G9"/>
    </sheetView>
  </sheetViews>
  <sheetFormatPr defaultColWidth="9" defaultRowHeight="12"/>
  <cols>
    <col min="1" max="1" width="9" style="25" customWidth="1"/>
    <col min="2" max="2" width="31.85546875" style="25" customWidth="1"/>
    <col min="3" max="3" width="17.85546875" style="25" customWidth="1"/>
    <col min="4" max="4" width="15.140625" style="25" customWidth="1"/>
    <col min="5" max="5" width="13.7109375" style="25" customWidth="1"/>
    <col min="6" max="6" width="12" style="25" customWidth="1"/>
    <col min="7" max="16384" width="9" style="25"/>
  </cols>
  <sheetData>
    <row r="1" spans="1:7" ht="15.75">
      <c r="A1" s="181" t="s">
        <v>593</v>
      </c>
    </row>
    <row r="2" spans="1:7" ht="12.75" thickBot="1">
      <c r="A2" s="65"/>
      <c r="B2" s="65"/>
      <c r="C2" s="65" t="s">
        <v>594</v>
      </c>
      <c r="D2" s="182" t="s">
        <v>219</v>
      </c>
      <c r="E2" s="182" t="s">
        <v>144</v>
      </c>
      <c r="F2" s="182" t="s">
        <v>143</v>
      </c>
      <c r="G2" s="22"/>
    </row>
    <row r="3" spans="1:7" ht="13.5" thickTop="1">
      <c r="A3" s="52">
        <v>90004</v>
      </c>
      <c r="B3" s="52" t="s">
        <v>17</v>
      </c>
      <c r="C3" s="183">
        <f>K2CC!D7</f>
        <v>4000</v>
      </c>
      <c r="D3" s="183">
        <v>0</v>
      </c>
      <c r="E3" s="183">
        <f>K2CC!F7</f>
        <v>0</v>
      </c>
      <c r="F3" s="183">
        <f>SUM(C3+D3-E3)</f>
        <v>4000</v>
      </c>
    </row>
    <row r="4" spans="1:7" ht="12.75">
      <c r="A4" s="52">
        <v>90006</v>
      </c>
      <c r="B4" s="52" t="s">
        <v>331</v>
      </c>
      <c r="C4" s="183">
        <f>'Anime Club'!D7</f>
        <v>1000</v>
      </c>
      <c r="D4" s="183">
        <f>'Anime Club'!F10</f>
        <v>0</v>
      </c>
      <c r="E4" s="183">
        <f>'Anime Club'!F17</f>
        <v>0</v>
      </c>
      <c r="F4" s="183">
        <f>SUM(C4+D4-E4)</f>
        <v>1000</v>
      </c>
    </row>
    <row r="5" spans="1:7" ht="12.75">
      <c r="A5" s="52">
        <v>90078</v>
      </c>
      <c r="B5" s="52" t="s">
        <v>521</v>
      </c>
      <c r="C5" s="183">
        <f>'Archery Club'!D7</f>
        <v>1317</v>
      </c>
      <c r="D5" s="183">
        <f>'Archery Club'!F10</f>
        <v>0</v>
      </c>
      <c r="E5" s="183">
        <f>'Archery Club'!F16</f>
        <v>0</v>
      </c>
      <c r="F5" s="183">
        <f>SUM(C5+D5-E5)</f>
        <v>1317</v>
      </c>
    </row>
    <row r="6" spans="1:7" ht="12.75">
      <c r="A6" s="52">
        <v>900</v>
      </c>
      <c r="B6" s="52" t="s">
        <v>663</v>
      </c>
      <c r="C6" s="183">
        <f>'Association for Creative Though'!D7</f>
        <v>500</v>
      </c>
      <c r="D6" s="183">
        <f>'Association for Creative Though'!F10</f>
        <v>0</v>
      </c>
      <c r="E6" s="183">
        <f>'Association for Creative Though'!F7</f>
        <v>0</v>
      </c>
      <c r="F6" s="183">
        <f>SUM(C6+D6-E6)</f>
        <v>500</v>
      </c>
    </row>
    <row r="7" spans="1:7" ht="12.75">
      <c r="A7" s="52">
        <v>90008</v>
      </c>
      <c r="B7" s="52" t="s">
        <v>256</v>
      </c>
      <c r="C7" s="183">
        <f>'Autonomous Robotics'!D7</f>
        <v>800</v>
      </c>
      <c r="D7" s="183">
        <f>'Autonomous Robotics'!F10</f>
        <v>0</v>
      </c>
      <c r="E7" s="183">
        <f>'Autonomous Robotics'!F7</f>
        <v>0</v>
      </c>
      <c r="F7" s="183">
        <f t="shared" ref="F7:F81" si="0">SUM(C7+D7-E7)</f>
        <v>800</v>
      </c>
    </row>
    <row r="8" spans="1:7" ht="12.75">
      <c r="A8" s="52">
        <v>90010</v>
      </c>
      <c r="B8" s="52" t="s">
        <v>360</v>
      </c>
      <c r="C8" s="183">
        <f>'Ballroom Dance Club'!D7</f>
        <v>850</v>
      </c>
      <c r="D8" s="183">
        <f>'Ballroom Dance Club'!F10</f>
        <v>0</v>
      </c>
      <c r="E8" s="183">
        <f>'Ballroom Dance Club'!F7</f>
        <v>0</v>
      </c>
      <c r="F8" s="183">
        <f t="shared" si="0"/>
        <v>850</v>
      </c>
    </row>
    <row r="9" spans="1:7" ht="12.75">
      <c r="A9" s="52">
        <v>90079</v>
      </c>
      <c r="B9" s="52" t="s">
        <v>523</v>
      </c>
      <c r="C9" s="183">
        <f>'Baseball Club'!D7</f>
        <v>14118</v>
      </c>
      <c r="D9" s="183">
        <f>'Baseball Club'!F10</f>
        <v>0</v>
      </c>
      <c r="E9" s="183">
        <f>'Baseball Club'!F7</f>
        <v>0</v>
      </c>
      <c r="F9" s="183">
        <f t="shared" si="0"/>
        <v>14118</v>
      </c>
    </row>
    <row r="10" spans="1:7" ht="12.75">
      <c r="A10" s="52">
        <v>90007</v>
      </c>
      <c r="B10" s="52" t="s">
        <v>327</v>
      </c>
      <c r="C10" s="183">
        <f>'Belly Dance Club'!D7</f>
        <v>200</v>
      </c>
      <c r="D10" s="183">
        <f>'Belly Dance Club'!F10</f>
        <v>0</v>
      </c>
      <c r="E10" s="183">
        <f>'Belly Dance Club'!F7</f>
        <v>0</v>
      </c>
      <c r="F10" s="183">
        <f t="shared" si="0"/>
        <v>200</v>
      </c>
    </row>
    <row r="11" spans="1:7" ht="12.75">
      <c r="A11" s="52">
        <v>90080</v>
      </c>
      <c r="B11" s="52" t="s">
        <v>522</v>
      </c>
      <c r="C11" s="183">
        <f>'Black Student Union'!D7</f>
        <v>7000</v>
      </c>
      <c r="D11" s="183">
        <f>'Black Student Union'!F10</f>
        <v>0</v>
      </c>
      <c r="E11" s="183">
        <f>'Black Student Union'!F7</f>
        <v>0</v>
      </c>
      <c r="F11" s="183">
        <f t="shared" si="0"/>
        <v>7000</v>
      </c>
    </row>
    <row r="12" spans="1:7" ht="12.75">
      <c r="A12" s="52">
        <v>90011</v>
      </c>
      <c r="B12" s="52" t="s">
        <v>93</v>
      </c>
      <c r="C12" s="183">
        <f>'Bowling Club'!D7</f>
        <v>200</v>
      </c>
      <c r="D12" s="183">
        <f>'Bowling Club'!F10</f>
        <v>0</v>
      </c>
      <c r="E12" s="183">
        <f>'Bowling Club'!F7</f>
        <v>0</v>
      </c>
      <c r="F12" s="183">
        <f t="shared" si="0"/>
        <v>200</v>
      </c>
    </row>
    <row r="13" spans="1:7" ht="12.75">
      <c r="A13" s="52">
        <v>90012</v>
      </c>
      <c r="B13" s="52" t="s">
        <v>94</v>
      </c>
      <c r="C13" s="183">
        <f>Broomball!D7</f>
        <v>6595</v>
      </c>
      <c r="D13" s="183">
        <f>Broomball!F10</f>
        <v>0</v>
      </c>
      <c r="E13" s="183">
        <f>Broomball!F7</f>
        <v>0</v>
      </c>
      <c r="F13" s="183">
        <f t="shared" si="0"/>
        <v>6595</v>
      </c>
    </row>
    <row r="14" spans="1:7" ht="12.75">
      <c r="A14" s="52">
        <v>90013</v>
      </c>
      <c r="B14" s="52" t="s">
        <v>64</v>
      </c>
      <c r="C14" s="183">
        <f>'Circle K'!D7</f>
        <v>2400</v>
      </c>
      <c r="D14" s="183">
        <f>'Circle K'!F10</f>
        <v>0</v>
      </c>
      <c r="E14" s="183">
        <f>'Circle K'!F7</f>
        <v>0</v>
      </c>
      <c r="F14" s="183">
        <f t="shared" si="0"/>
        <v>2400</v>
      </c>
    </row>
    <row r="15" spans="1:7" ht="12.75">
      <c r="A15" s="52">
        <v>90014</v>
      </c>
      <c r="B15" s="52" t="s">
        <v>20</v>
      </c>
      <c r="C15" s="183">
        <f>Clarksonian!D7</f>
        <v>0</v>
      </c>
      <c r="D15" s="183">
        <f>Clarksonian!F9</f>
        <v>0</v>
      </c>
      <c r="E15" s="183">
        <f>Clarksonian!F7</f>
        <v>0</v>
      </c>
      <c r="F15" s="183">
        <f t="shared" si="0"/>
        <v>0</v>
      </c>
    </row>
    <row r="16" spans="1:7" ht="12.75">
      <c r="A16" s="52">
        <v>90024</v>
      </c>
      <c r="B16" s="52" t="s">
        <v>330</v>
      </c>
      <c r="C16" s="183">
        <f>'Clarkson Guard'!D7</f>
        <v>1750</v>
      </c>
      <c r="D16" s="183">
        <f>'Clarkson Guard'!F10</f>
        <v>0</v>
      </c>
      <c r="E16" s="183">
        <f>'Clarkson Guard'!F7</f>
        <v>0</v>
      </c>
      <c r="F16" s="183">
        <f t="shared" si="0"/>
        <v>1750</v>
      </c>
    </row>
    <row r="17" spans="1:6" ht="12.75">
      <c r="A17" s="52">
        <v>90015</v>
      </c>
      <c r="B17" s="52" t="s">
        <v>53</v>
      </c>
      <c r="C17" s="183">
        <f>'CUM Hockey'!D7</f>
        <v>9250</v>
      </c>
      <c r="D17" s="183">
        <f>'CUM Hockey'!F10</f>
        <v>0</v>
      </c>
      <c r="E17" s="183">
        <f>'CUM Hockey'!F7</f>
        <v>0</v>
      </c>
      <c r="F17" s="183">
        <f>SUM(C17+D17-E17)</f>
        <v>9250</v>
      </c>
    </row>
    <row r="18" spans="1:6" ht="12.75">
      <c r="A18" s="52">
        <v>90016</v>
      </c>
      <c r="B18" s="52" t="s">
        <v>248</v>
      </c>
      <c r="C18" s="183">
        <f>'CUW Hockey'!D7</f>
        <v>2950</v>
      </c>
      <c r="D18" s="183">
        <f>'CUW Hockey'!F10</f>
        <v>0</v>
      </c>
      <c r="E18" s="183">
        <f>'CUW Hockey'!F18</f>
        <v>0</v>
      </c>
      <c r="F18" s="183">
        <f>SUM(C18+D18-E18)</f>
        <v>2950</v>
      </c>
    </row>
    <row r="19" spans="1:6" ht="12.75">
      <c r="A19" s="52">
        <v>90081</v>
      </c>
      <c r="B19" s="52" t="s">
        <v>524</v>
      </c>
      <c r="C19" s="183">
        <f>'Colleges Against Cancer'!D7</f>
        <v>1355</v>
      </c>
      <c r="D19" s="183">
        <f>'Colleges Against Cancer'!F10</f>
        <v>0</v>
      </c>
      <c r="E19" s="183">
        <f>'Colleges Against Cancer'!F7</f>
        <v>0</v>
      </c>
      <c r="F19" s="183">
        <f>SUM(C19+D19-E19)</f>
        <v>1355</v>
      </c>
    </row>
    <row r="20" spans="1:6" s="145" customFormat="1" ht="12.75">
      <c r="A20" s="151">
        <v>90017</v>
      </c>
      <c r="B20" s="151" t="s">
        <v>52</v>
      </c>
      <c r="C20" s="184">
        <f>Crew!D7</f>
        <v>59474</v>
      </c>
      <c r="D20" s="184">
        <f>Crew!F10</f>
        <v>0</v>
      </c>
      <c r="E20" s="184">
        <f>Crew!F7</f>
        <v>0</v>
      </c>
      <c r="F20" s="183">
        <f t="shared" si="0"/>
        <v>59474</v>
      </c>
    </row>
    <row r="21" spans="1:6" s="145" customFormat="1" ht="12.75">
      <c r="A21" s="151">
        <v>90018</v>
      </c>
      <c r="B21" s="151" t="s">
        <v>68</v>
      </c>
      <c r="C21" s="184">
        <f>CUB!D7</f>
        <v>140000</v>
      </c>
      <c r="D21" s="184">
        <v>0</v>
      </c>
      <c r="E21" s="184">
        <f>CUB!F7</f>
        <v>0</v>
      </c>
      <c r="F21" s="183">
        <f t="shared" si="0"/>
        <v>140000</v>
      </c>
    </row>
    <row r="22" spans="1:6" s="145" customFormat="1" ht="12.75">
      <c r="A22" s="151">
        <v>90019</v>
      </c>
      <c r="B22" s="151" t="s">
        <v>648</v>
      </c>
      <c r="C22" s="184">
        <f>'Cycling Club (Road)'!D7</f>
        <v>7000.8</v>
      </c>
      <c r="D22" s="184">
        <f>'Cycling Club (Road)'!F10</f>
        <v>0</v>
      </c>
      <c r="E22" s="184">
        <f>'Cycling Club (Road)'!F7</f>
        <v>0</v>
      </c>
      <c r="F22" s="183">
        <f t="shared" si="0"/>
        <v>7000.8</v>
      </c>
    </row>
    <row r="23" spans="1:6" s="145" customFormat="1" ht="12.75">
      <c r="A23" s="151">
        <v>900</v>
      </c>
      <c r="B23" s="151" t="s">
        <v>644</v>
      </c>
      <c r="C23" s="184">
        <f>'Dance Ensemble'!D7</f>
        <v>200</v>
      </c>
      <c r="D23" s="184">
        <f>'Dance Ensemble'!F10</f>
        <v>0</v>
      </c>
      <c r="E23" s="184">
        <f>'Dance Ensemble'!F7</f>
        <v>0</v>
      </c>
      <c r="F23" s="183">
        <f t="shared" si="0"/>
        <v>200</v>
      </c>
    </row>
    <row r="24" spans="1:6" s="145" customFormat="1" ht="12.75">
      <c r="A24" s="151">
        <v>90082</v>
      </c>
      <c r="B24" s="151" t="s">
        <v>525</v>
      </c>
      <c r="C24" s="184">
        <f>'Doctors Without Borders'!D7</f>
        <v>3200</v>
      </c>
      <c r="D24" s="184">
        <f>'Doctors Without Borders'!F10</f>
        <v>0</v>
      </c>
      <c r="E24" s="184">
        <f>'Doctors Without Borders'!F7</f>
        <v>0</v>
      </c>
      <c r="F24" s="183">
        <f t="shared" si="0"/>
        <v>3200</v>
      </c>
    </row>
    <row r="25" spans="1:6" s="145" customFormat="1" ht="12.75">
      <c r="A25" s="151">
        <v>90071</v>
      </c>
      <c r="B25" s="151" t="s">
        <v>355</v>
      </c>
      <c r="C25" s="184">
        <f>'E&amp;M Society'!D7</f>
        <v>1220</v>
      </c>
      <c r="D25" s="184">
        <f>'E&amp;M Society'!F10</f>
        <v>0</v>
      </c>
      <c r="E25" s="184">
        <f>'E&amp;M Society'!F7</f>
        <v>0</v>
      </c>
      <c r="F25" s="183">
        <f t="shared" si="0"/>
        <v>1220</v>
      </c>
    </row>
    <row r="26" spans="1:6" s="145" customFormat="1" ht="12.75">
      <c r="A26" s="151">
        <v>90023</v>
      </c>
      <c r="B26" s="151" t="s">
        <v>266</v>
      </c>
      <c r="C26" s="184">
        <f>'ECO Club'!D7</f>
        <v>1945</v>
      </c>
      <c r="D26" s="184">
        <f>'ECO Club'!F10</f>
        <v>0</v>
      </c>
      <c r="E26" s="184">
        <f>'ECO Club'!F7</f>
        <v>0</v>
      </c>
      <c r="F26" s="183">
        <f t="shared" si="0"/>
        <v>1945</v>
      </c>
    </row>
    <row r="27" spans="1:6" s="145" customFormat="1" ht="12.75">
      <c r="A27" s="151">
        <v>90005</v>
      </c>
      <c r="B27" s="151" t="s">
        <v>407</v>
      </c>
      <c r="C27" s="184">
        <f>'EMS Club'!D7</f>
        <v>30535</v>
      </c>
      <c r="D27" s="184">
        <f>'EMS Club'!F10</f>
        <v>0</v>
      </c>
      <c r="E27" s="184">
        <f>'EMS Club'!F7</f>
        <v>0</v>
      </c>
      <c r="F27" s="183">
        <f t="shared" si="0"/>
        <v>30535</v>
      </c>
    </row>
    <row r="28" spans="1:6" s="145" customFormat="1" ht="12.75">
      <c r="A28" s="151">
        <v>90009</v>
      </c>
      <c r="B28" s="151" t="s">
        <v>408</v>
      </c>
      <c r="C28" s="184">
        <f>EWB!D7</f>
        <v>10000</v>
      </c>
      <c r="D28" s="184">
        <f>EWB!F8</f>
        <v>0</v>
      </c>
      <c r="E28" s="184">
        <f>EWB!F7</f>
        <v>0</v>
      </c>
      <c r="F28" s="183">
        <f t="shared" si="0"/>
        <v>10000</v>
      </c>
    </row>
    <row r="29" spans="1:6" s="145" customFormat="1" ht="12.75">
      <c r="A29" s="151">
        <v>90022</v>
      </c>
      <c r="B29" s="151" t="s">
        <v>22</v>
      </c>
      <c r="C29" s="184">
        <f>'Flying Club'!D7</f>
        <v>1085.5999999999999</v>
      </c>
      <c r="D29" s="184">
        <f>'Flying Club'!F10</f>
        <v>0</v>
      </c>
      <c r="E29" s="184">
        <f>'Flying Club'!F7</f>
        <v>0</v>
      </c>
      <c r="F29" s="183">
        <f t="shared" si="0"/>
        <v>1085.5999999999999</v>
      </c>
    </row>
    <row r="30" spans="1:6" s="145" customFormat="1" ht="12.75">
      <c r="A30" s="151">
        <v>90067</v>
      </c>
      <c r="B30" s="151" t="s">
        <v>283</v>
      </c>
      <c r="C30" s="184">
        <f>Foodies!D7</f>
        <v>100</v>
      </c>
      <c r="D30" s="184">
        <f>Foodies!F10</f>
        <v>0</v>
      </c>
      <c r="E30" s="184">
        <f>Foodies!F7</f>
        <v>0</v>
      </c>
      <c r="F30" s="183">
        <f t="shared" si="0"/>
        <v>100</v>
      </c>
    </row>
    <row r="31" spans="1:6" s="145" customFormat="1" ht="12.75">
      <c r="A31" s="151">
        <v>90068</v>
      </c>
      <c r="B31" s="151" t="s">
        <v>284</v>
      </c>
      <c r="C31" s="184">
        <f>Football!D7</f>
        <v>43000.39</v>
      </c>
      <c r="D31" s="184">
        <f>Football!F10</f>
        <v>0</v>
      </c>
      <c r="E31" s="184">
        <f>Football!F7</f>
        <v>0</v>
      </c>
      <c r="F31" s="183">
        <f t="shared" si="0"/>
        <v>43000.39</v>
      </c>
    </row>
    <row r="32" spans="1:6" s="145" customFormat="1" ht="12.75">
      <c r="A32" s="151">
        <v>90075</v>
      </c>
      <c r="B32" s="151" t="s">
        <v>259</v>
      </c>
      <c r="C32" s="184">
        <f>'Gender Sexuality Alliance'!D7</f>
        <v>7000</v>
      </c>
      <c r="D32" s="184">
        <f>'Gender Sexuality Alliance'!F10</f>
        <v>0</v>
      </c>
      <c r="E32" s="184">
        <f>'Gender Sexuality Alliance'!F7</f>
        <v>0</v>
      </c>
      <c r="F32" s="183">
        <f t="shared" si="0"/>
        <v>7000</v>
      </c>
    </row>
    <row r="33" spans="1:6" s="145" customFormat="1" ht="12.75">
      <c r="A33" s="151">
        <v>90057</v>
      </c>
      <c r="B33" s="151" t="s">
        <v>103</v>
      </c>
      <c r="C33" s="184">
        <f>'Golden Knotes'!D7</f>
        <v>7675</v>
      </c>
      <c r="D33" s="184">
        <f>'Golden Knotes'!F10</f>
        <v>0</v>
      </c>
      <c r="E33" s="184">
        <f>'Golden Knotes'!F7</f>
        <v>0</v>
      </c>
      <c r="F33" s="183">
        <f t="shared" si="0"/>
        <v>7675</v>
      </c>
    </row>
    <row r="34" spans="1:6" s="145" customFormat="1" ht="12.75">
      <c r="A34" s="151">
        <v>90083</v>
      </c>
      <c r="B34" s="151" t="s">
        <v>533</v>
      </c>
      <c r="C34" s="184">
        <f>'Goldie''s Dance Team'!D7</f>
        <v>7451</v>
      </c>
      <c r="D34" s="184">
        <f>'Goldie''s Dance Team'!F10</f>
        <v>0</v>
      </c>
      <c r="E34" s="184">
        <f>'Goldie''s Dance Team'!F7</f>
        <v>0</v>
      </c>
      <c r="F34" s="183">
        <f t="shared" si="0"/>
        <v>7451</v>
      </c>
    </row>
    <row r="35" spans="1:6" s="145" customFormat="1" ht="12.75">
      <c r="A35" s="151">
        <v>90028</v>
      </c>
      <c r="B35" s="151" t="s">
        <v>251</v>
      </c>
      <c r="C35" s="184">
        <f>'IDEA Club'!D7</f>
        <v>1100</v>
      </c>
      <c r="D35" s="184">
        <f>'IDEA Club'!F10</f>
        <v>0</v>
      </c>
      <c r="E35" s="184">
        <f>'IDEA Club'!F7</f>
        <v>0</v>
      </c>
      <c r="F35" s="183">
        <f t="shared" si="0"/>
        <v>1100</v>
      </c>
    </row>
    <row r="36" spans="1:6" s="145" customFormat="1" ht="12.75">
      <c r="A36" s="151">
        <v>90025</v>
      </c>
      <c r="B36" s="151" t="s">
        <v>23</v>
      </c>
      <c r="C36" s="184">
        <f>Integrator!D7</f>
        <v>13400.8</v>
      </c>
      <c r="D36" s="184">
        <f>Integrator!F9</f>
        <v>0</v>
      </c>
      <c r="E36" s="184">
        <f>Integrator!F7</f>
        <v>0</v>
      </c>
      <c r="F36" s="183">
        <f t="shared" si="0"/>
        <v>13400.8</v>
      </c>
    </row>
    <row r="37" spans="1:6" s="145" customFormat="1" ht="12.75">
      <c r="A37" s="151">
        <v>900</v>
      </c>
      <c r="B37" s="151" t="s">
        <v>646</v>
      </c>
      <c r="C37" s="184">
        <f>'Iranian Student Association'!D7</f>
        <v>300</v>
      </c>
      <c r="D37" s="184">
        <f>'Iranian Student Association'!F10</f>
        <v>0</v>
      </c>
      <c r="E37" s="184">
        <f>'Iranian Student Association'!F7</f>
        <v>0</v>
      </c>
      <c r="F37" s="183">
        <f t="shared" si="0"/>
        <v>300</v>
      </c>
    </row>
    <row r="38" spans="1:6" s="145" customFormat="1" ht="12.75">
      <c r="A38" s="151">
        <v>90026</v>
      </c>
      <c r="B38" s="151" t="s">
        <v>18</v>
      </c>
      <c r="C38" s="184">
        <f>ISO!D7</f>
        <v>6000</v>
      </c>
      <c r="D38" s="184">
        <f>ISO!F10</f>
        <v>0</v>
      </c>
      <c r="E38" s="184">
        <f>ISO!F7</f>
        <v>0</v>
      </c>
      <c r="F38" s="183">
        <f t="shared" si="0"/>
        <v>6000</v>
      </c>
    </row>
    <row r="39" spans="1:6" s="145" customFormat="1" ht="12.75">
      <c r="A39" s="151">
        <v>90084</v>
      </c>
      <c r="B39" s="151" t="s">
        <v>532</v>
      </c>
      <c r="C39" s="184">
        <f>'Jazz Band'!D7</f>
        <v>1570</v>
      </c>
      <c r="D39" s="184">
        <f>'Jazz Band'!F10</f>
        <v>0</v>
      </c>
      <c r="E39" s="184">
        <f>'Jazz Band'!F7</f>
        <v>0</v>
      </c>
      <c r="F39" s="183">
        <f t="shared" si="0"/>
        <v>1570</v>
      </c>
    </row>
    <row r="40" spans="1:6" s="145" customFormat="1" ht="12.75">
      <c r="A40" s="151">
        <v>90042</v>
      </c>
      <c r="B40" s="151" t="s">
        <v>322</v>
      </c>
      <c r="C40" s="184">
        <f>'Lacrosse Club'!D7</f>
        <v>3800</v>
      </c>
      <c r="D40" s="184">
        <f>'Lacrosse Club'!F10</f>
        <v>0</v>
      </c>
      <c r="E40" s="184">
        <f>'Lacrosse Club'!F7</f>
        <v>0</v>
      </c>
      <c r="F40" s="183">
        <f t="shared" si="0"/>
        <v>3800</v>
      </c>
    </row>
    <row r="41" spans="1:6" s="145" customFormat="1" ht="12.75">
      <c r="A41" s="151">
        <v>900</v>
      </c>
      <c r="B41" s="151" t="s">
        <v>645</v>
      </c>
      <c r="C41" s="184">
        <f>'Laser Tag'!D7</f>
        <v>400</v>
      </c>
      <c r="D41" s="184">
        <f>'Laser Tag'!F10</f>
        <v>0</v>
      </c>
      <c r="E41" s="184">
        <f>'Laser Tag'!F7</f>
        <v>0</v>
      </c>
      <c r="F41" s="183">
        <f t="shared" si="0"/>
        <v>400</v>
      </c>
    </row>
    <row r="42" spans="1:6" s="145" customFormat="1" ht="12.75">
      <c r="A42" s="151">
        <v>90039</v>
      </c>
      <c r="B42" s="151" t="s">
        <v>275</v>
      </c>
      <c r="C42" s="184">
        <f>'Leadership Corps'!D7</f>
        <v>5000</v>
      </c>
      <c r="D42" s="184">
        <f>'Leadership Corps'!F10</f>
        <v>0</v>
      </c>
      <c r="E42" s="184">
        <f>'Leadership Corps'!F7</f>
        <v>0</v>
      </c>
      <c r="F42" s="183">
        <f t="shared" si="0"/>
        <v>5000</v>
      </c>
    </row>
    <row r="43" spans="1:6" s="145" customFormat="1" ht="12.75">
      <c r="A43" s="151">
        <v>90020</v>
      </c>
      <c r="B43" s="151" t="s">
        <v>278</v>
      </c>
      <c r="C43" s="184">
        <f>'Math Club'!D7</f>
        <v>300</v>
      </c>
      <c r="D43" s="184">
        <f>'Math Club'!F10</f>
        <v>0</v>
      </c>
      <c r="E43" s="184">
        <f>'Math Club'!F7</f>
        <v>0</v>
      </c>
      <c r="F43" s="183">
        <f>SUM(C43+D43-E43)</f>
        <v>300</v>
      </c>
    </row>
    <row r="44" spans="1:6" s="145" customFormat="1" ht="12.75">
      <c r="A44" s="151">
        <v>90076</v>
      </c>
      <c r="B44" s="151" t="s">
        <v>412</v>
      </c>
      <c r="C44" s="184">
        <f>'Martial Arts Club'!D7</f>
        <v>735</v>
      </c>
      <c r="D44" s="184">
        <f>'Martial Arts Club'!F10</f>
        <v>0</v>
      </c>
      <c r="E44" s="184">
        <f>'Martial Arts Club'!F7</f>
        <v>0</v>
      </c>
      <c r="F44" s="183">
        <f>SUM(C44+D44-E44)</f>
        <v>735</v>
      </c>
    </row>
    <row r="45" spans="1:6" s="145" customFormat="1" ht="12.75">
      <c r="A45" s="151">
        <v>900</v>
      </c>
      <c r="B45" s="151" t="s">
        <v>653</v>
      </c>
      <c r="C45" s="184">
        <f>'Mountian Bike Club'!D7</f>
        <v>15000</v>
      </c>
      <c r="D45" s="184">
        <f>'Mountian Bike Club'!F10</f>
        <v>0</v>
      </c>
      <c r="E45" s="184">
        <f>'Mountian Bike Club'!F7</f>
        <v>0</v>
      </c>
      <c r="F45" s="183">
        <f>SUM(C45+D45-E45)</f>
        <v>15000</v>
      </c>
    </row>
    <row r="46" spans="1:6" s="145" customFormat="1" ht="12.75">
      <c r="A46" s="151">
        <v>90033</v>
      </c>
      <c r="B46" s="151" t="s">
        <v>253</v>
      </c>
      <c r="C46" s="184">
        <f>NYWEA!D7</f>
        <v>1300</v>
      </c>
      <c r="D46" s="184">
        <f>NYWEA!F10</f>
        <v>0</v>
      </c>
      <c r="E46" s="184">
        <f>NYWEA!F7</f>
        <v>0</v>
      </c>
      <c r="F46" s="183">
        <f>SUM(C46+D46-E46)</f>
        <v>1300</v>
      </c>
    </row>
    <row r="47" spans="1:6" s="145" customFormat="1" ht="12.75">
      <c r="A47" s="151">
        <v>90029</v>
      </c>
      <c r="B47" s="151" t="s">
        <v>25</v>
      </c>
      <c r="C47" s="184">
        <f>Orchestra!D7</f>
        <v>2913.4</v>
      </c>
      <c r="D47" s="184">
        <f>Orchestra!F10</f>
        <v>0</v>
      </c>
      <c r="E47" s="184">
        <f>Orchestra!F7</f>
        <v>0</v>
      </c>
      <c r="F47" s="183">
        <f t="shared" si="0"/>
        <v>2913.4</v>
      </c>
    </row>
    <row r="48" spans="1:6" s="145" customFormat="1" ht="12.75">
      <c r="A48" s="151">
        <v>90085</v>
      </c>
      <c r="B48" s="151" t="s">
        <v>526</v>
      </c>
      <c r="C48" s="184">
        <f>'Organized Chaos'!D7</f>
        <v>500</v>
      </c>
      <c r="D48" s="184">
        <f>'Organized Chaos'!F10</f>
        <v>0</v>
      </c>
      <c r="E48" s="184">
        <f>'Organized Chaos'!F7</f>
        <v>0</v>
      </c>
      <c r="F48" s="183">
        <f t="shared" si="0"/>
        <v>500</v>
      </c>
    </row>
    <row r="49" spans="1:7" s="145" customFormat="1" ht="12.75">
      <c r="A49" s="151">
        <v>90030</v>
      </c>
      <c r="B49" s="151" t="s">
        <v>26</v>
      </c>
      <c r="C49" s="184">
        <f>'Outing Club'!D7</f>
        <v>24852.65</v>
      </c>
      <c r="D49" s="184">
        <f>'Outing Club'!F12</f>
        <v>0</v>
      </c>
      <c r="E49" s="184">
        <f>'Outing Club'!F7</f>
        <v>0</v>
      </c>
      <c r="F49" s="183">
        <f t="shared" si="0"/>
        <v>24852.65</v>
      </c>
    </row>
    <row r="50" spans="1:7" s="145" customFormat="1" ht="12.75">
      <c r="A50" s="151">
        <v>900</v>
      </c>
      <c r="B50" s="151" t="s">
        <v>647</v>
      </c>
      <c r="C50" s="184">
        <f>'Paintball Club'!D7</f>
        <v>320</v>
      </c>
      <c r="D50" s="184">
        <f>'Paintball Club'!F10</f>
        <v>0</v>
      </c>
      <c r="E50" s="184">
        <f>'Paintball Club'!F7</f>
        <v>0</v>
      </c>
      <c r="F50" s="183">
        <f t="shared" si="0"/>
        <v>320</v>
      </c>
    </row>
    <row r="51" spans="1:7" s="145" customFormat="1" ht="12.75">
      <c r="A51" s="151">
        <v>90031</v>
      </c>
      <c r="B51" s="151" t="s">
        <v>27</v>
      </c>
      <c r="C51" s="184">
        <f>'Pep Band'!D7</f>
        <v>34000.6</v>
      </c>
      <c r="D51" s="184">
        <f>'Pep Band'!F10</f>
        <v>0</v>
      </c>
      <c r="E51" s="184">
        <f>'Pep Band'!F7</f>
        <v>0</v>
      </c>
      <c r="F51" s="183">
        <f t="shared" si="0"/>
        <v>34000.6</v>
      </c>
    </row>
    <row r="52" spans="1:7" ht="12.75">
      <c r="A52" s="52">
        <v>90032</v>
      </c>
      <c r="B52" s="52" t="s">
        <v>28</v>
      </c>
      <c r="C52" s="183">
        <f>'Photo Club'!D7</f>
        <v>2000.4</v>
      </c>
      <c r="D52" s="183">
        <f>'Photo Club'!F10</f>
        <v>0</v>
      </c>
      <c r="E52" s="183">
        <f>'Photo Club'!F7</f>
        <v>0</v>
      </c>
      <c r="F52" s="183">
        <f t="shared" si="0"/>
        <v>2000.4</v>
      </c>
    </row>
    <row r="53" spans="1:7" ht="12.75">
      <c r="A53" s="52">
        <v>90034</v>
      </c>
      <c r="B53" s="52" t="s">
        <v>100</v>
      </c>
      <c r="C53" s="183">
        <f>'Physics Club'!D7</f>
        <v>650</v>
      </c>
      <c r="D53" s="183">
        <f>'Physics Club'!F10</f>
        <v>0</v>
      </c>
      <c r="E53" s="183">
        <f>'Physics Club'!F7</f>
        <v>0</v>
      </c>
      <c r="F53" s="183">
        <f t="shared" si="0"/>
        <v>650</v>
      </c>
    </row>
    <row r="54" spans="1:7" ht="12.75">
      <c r="A54" s="52">
        <v>900</v>
      </c>
      <c r="B54" s="52" t="s">
        <v>643</v>
      </c>
      <c r="C54" s="183">
        <f>PURC!D7</f>
        <v>400</v>
      </c>
      <c r="D54" s="183">
        <f>PURC!F10</f>
        <v>0</v>
      </c>
      <c r="E54" s="183">
        <f>PURC!F7</f>
        <v>0</v>
      </c>
      <c r="F54" s="183">
        <f t="shared" si="0"/>
        <v>400</v>
      </c>
    </row>
    <row r="55" spans="1:7" ht="12.75">
      <c r="A55" s="52">
        <v>90035</v>
      </c>
      <c r="B55" s="52" t="s">
        <v>29</v>
      </c>
      <c r="C55" s="26">
        <f>'Racquetball Club'!D7</f>
        <v>11450</v>
      </c>
      <c r="D55" s="26">
        <f>'Racquetball Club'!F10</f>
        <v>0</v>
      </c>
      <c r="E55" s="26">
        <f>'Racquetball Club'!F7</f>
        <v>0</v>
      </c>
      <c r="F55" s="183">
        <f t="shared" si="0"/>
        <v>11450</v>
      </c>
    </row>
    <row r="56" spans="1:7" ht="12.75">
      <c r="A56" s="52">
        <v>90077</v>
      </c>
      <c r="B56" s="52" t="s">
        <v>413</v>
      </c>
      <c r="C56" s="26">
        <f>'Rocketry Club'!D7</f>
        <v>1500</v>
      </c>
      <c r="D56" s="26">
        <f>'Rocketry Club'!F10</f>
        <v>0</v>
      </c>
      <c r="E56" s="26">
        <f>'Rocketry Club'!F7</f>
        <v>0</v>
      </c>
      <c r="F56" s="183">
        <f t="shared" si="0"/>
        <v>1500</v>
      </c>
    </row>
    <row r="57" spans="1:7" ht="12.75">
      <c r="A57" s="52">
        <v>90036</v>
      </c>
      <c r="B57" s="52" t="s">
        <v>83</v>
      </c>
      <c r="C57" s="183">
        <f>'Men''s Rugby Club'!D7</f>
        <v>8620</v>
      </c>
      <c r="D57" s="183">
        <f>'Men''s Rugby Club'!F10</f>
        <v>0</v>
      </c>
      <c r="E57" s="183">
        <f>'Men''s Rugby Club'!F7</f>
        <v>0</v>
      </c>
      <c r="F57" s="183">
        <f t="shared" si="0"/>
        <v>8620</v>
      </c>
    </row>
    <row r="58" spans="1:7" ht="12.75">
      <c r="A58" s="52">
        <v>90037</v>
      </c>
      <c r="B58" s="52" t="s">
        <v>84</v>
      </c>
      <c r="C58" s="183">
        <f>'Women''s Rugby Club'!D7</f>
        <v>9850</v>
      </c>
      <c r="D58" s="183">
        <f>'Women''s Rugby Club'!F10</f>
        <v>0</v>
      </c>
      <c r="E58" s="183">
        <f>'Women''s Rugby Club'!F7</f>
        <v>0</v>
      </c>
      <c r="F58" s="183">
        <f>SUM(C58+D58-E58)</f>
        <v>9850</v>
      </c>
    </row>
    <row r="59" spans="1:7" ht="12.75">
      <c r="A59" s="52">
        <v>90087</v>
      </c>
      <c r="B59" s="52" t="s">
        <v>528</v>
      </c>
      <c r="C59" s="183">
        <f>'Scuba Club'!D7</f>
        <v>4950</v>
      </c>
      <c r="D59" s="183">
        <f>'Scuba Club'!F10</f>
        <v>0</v>
      </c>
      <c r="E59" s="183">
        <f>'Scuba Club'!F7</f>
        <v>0</v>
      </c>
      <c r="F59" s="183">
        <f>SUM(C59+D59-E59)</f>
        <v>4950</v>
      </c>
    </row>
    <row r="60" spans="1:7" ht="12.75">
      <c r="A60" s="52">
        <v>90072</v>
      </c>
      <c r="B60" s="52" t="s">
        <v>240</v>
      </c>
      <c r="C60" s="183">
        <f>'Silver Wings'!D7</f>
        <v>7650</v>
      </c>
      <c r="D60" s="183">
        <f>'Silver Wings'!F10</f>
        <v>0</v>
      </c>
      <c r="E60" s="183">
        <f>'Silver Wings'!F7</f>
        <v>0</v>
      </c>
      <c r="F60" s="183">
        <f t="shared" si="0"/>
        <v>7650</v>
      </c>
      <c r="G60" s="183"/>
    </row>
    <row r="61" spans="1:7" ht="12.75">
      <c r="A61" s="52">
        <v>90038</v>
      </c>
      <c r="B61" s="52" t="s">
        <v>85</v>
      </c>
      <c r="C61" s="183">
        <f>'Ski Club'!D7</f>
        <v>33817</v>
      </c>
      <c r="D61" s="183">
        <f>'Ski Club'!F10</f>
        <v>0</v>
      </c>
      <c r="E61" s="183">
        <f>'Ski Club'!F7</f>
        <v>0</v>
      </c>
      <c r="F61" s="183">
        <f t="shared" si="0"/>
        <v>33817</v>
      </c>
    </row>
    <row r="62" spans="1:7" ht="12.75">
      <c r="A62" s="52">
        <v>90088</v>
      </c>
      <c r="B62" s="52" t="s">
        <v>534</v>
      </c>
      <c r="C62" s="183">
        <f>'Soccer Club'!D7</f>
        <v>1500</v>
      </c>
      <c r="D62" s="183">
        <f>'Soccer Club'!F10</f>
        <v>0</v>
      </c>
      <c r="E62" s="183">
        <f>'Soccer Club'!F7</f>
        <v>0</v>
      </c>
      <c r="F62" s="183">
        <f t="shared" si="0"/>
        <v>1500</v>
      </c>
    </row>
    <row r="63" spans="1:7" ht="12.75">
      <c r="A63" s="52">
        <v>90086</v>
      </c>
      <c r="B63" s="52" t="s">
        <v>527</v>
      </c>
      <c r="C63" s="183">
        <f>'Society for Human Resource Man.'!D7</f>
        <v>2400</v>
      </c>
      <c r="D63" s="183">
        <f>'Society for Human Resource Man.'!F10</f>
        <v>0</v>
      </c>
      <c r="E63" s="183">
        <f>'Society for Human Resource Man.'!F7</f>
        <v>0</v>
      </c>
      <c r="F63" s="183">
        <f t="shared" si="0"/>
        <v>2400</v>
      </c>
    </row>
    <row r="64" spans="1:7" s="145" customFormat="1" ht="12.75">
      <c r="A64" s="151">
        <v>90040</v>
      </c>
      <c r="B64" s="151" t="s">
        <v>5</v>
      </c>
      <c r="C64" s="184">
        <f>Spectrum!D7</f>
        <v>62000</v>
      </c>
      <c r="D64" s="184">
        <v>0</v>
      </c>
      <c r="E64" s="184">
        <f>Spectrum!F7</f>
        <v>0</v>
      </c>
      <c r="F64" s="183">
        <f t="shared" si="0"/>
        <v>62000</v>
      </c>
    </row>
    <row r="65" spans="1:6" s="145" customFormat="1" ht="12.75">
      <c r="A65" s="151">
        <v>90069</v>
      </c>
      <c r="B65" s="151" t="s">
        <v>414</v>
      </c>
      <c r="C65" s="184">
        <f>'Strategic Investment'!D7</f>
        <v>200</v>
      </c>
      <c r="D65" s="184">
        <f>'Strategic Investment'!F10</f>
        <v>0</v>
      </c>
      <c r="E65" s="184">
        <f>'Strategic Investment'!F7</f>
        <v>0</v>
      </c>
      <c r="F65" s="183">
        <f t="shared" si="0"/>
        <v>200</v>
      </c>
    </row>
    <row r="66" spans="1:6" ht="12.75">
      <c r="A66" s="52">
        <v>90074</v>
      </c>
      <c r="B66" s="52" t="s">
        <v>578</v>
      </c>
      <c r="C66" s="183">
        <f>'Clarkson Car Club'!D7</f>
        <v>4308.6000000000004</v>
      </c>
      <c r="D66" s="183">
        <f>'Clarkson Car Club'!F10</f>
        <v>0</v>
      </c>
      <c r="E66" s="183">
        <f>'Clarkson Car Club'!F22</f>
        <v>0</v>
      </c>
      <c r="F66" s="183">
        <f t="shared" si="0"/>
        <v>4308.6000000000004</v>
      </c>
    </row>
    <row r="67" spans="1:6" ht="12.75">
      <c r="A67" s="52">
        <v>90044</v>
      </c>
      <c r="B67" s="52" t="s">
        <v>279</v>
      </c>
      <c r="C67" s="183">
        <f>'Sustainable Synergy'!D7</f>
        <v>4000</v>
      </c>
      <c r="D67" s="183">
        <f>'Sustainable Synergy'!F10</f>
        <v>0</v>
      </c>
      <c r="E67" s="183">
        <f>'Sustainable Synergy'!F7</f>
        <v>0</v>
      </c>
      <c r="F67" s="183">
        <f t="shared" si="0"/>
        <v>4000</v>
      </c>
    </row>
    <row r="68" spans="1:6" ht="12.75">
      <c r="A68" s="52">
        <v>90043</v>
      </c>
      <c r="B68" s="52" t="s">
        <v>86</v>
      </c>
      <c r="C68" s="183">
        <f>'Theatre Club'!D7</f>
        <v>14349.2</v>
      </c>
      <c r="D68" s="183">
        <f>'Theatre Club'!F10</f>
        <v>0</v>
      </c>
      <c r="E68" s="183">
        <f>'Theatre Club'!F7</f>
        <v>0</v>
      </c>
      <c r="F68" s="183">
        <f t="shared" si="0"/>
        <v>14349.2</v>
      </c>
    </row>
    <row r="69" spans="1:6" s="145" customFormat="1" ht="12.75">
      <c r="A69" s="52">
        <v>90046</v>
      </c>
      <c r="B69" s="52" t="s">
        <v>87</v>
      </c>
      <c r="C69" s="183">
        <f>'Ultimate Frisbee Club'!D7</f>
        <v>4125</v>
      </c>
      <c r="D69" s="183">
        <f>'Ultimate Frisbee Club'!F13</f>
        <v>0</v>
      </c>
      <c r="E69" s="183">
        <f>'Ultimate Frisbee Club'!F7</f>
        <v>0</v>
      </c>
      <c r="F69" s="183">
        <f t="shared" si="0"/>
        <v>4125</v>
      </c>
    </row>
    <row r="70" spans="1:6" ht="12.75">
      <c r="A70" s="52">
        <v>90048</v>
      </c>
      <c r="B70" s="52" t="s">
        <v>8</v>
      </c>
      <c r="C70" s="183">
        <f>WCKN!D7</f>
        <v>41862.58</v>
      </c>
      <c r="D70" s="183">
        <v>0</v>
      </c>
      <c r="E70" s="183">
        <f>WCKN!F7</f>
        <v>0</v>
      </c>
      <c r="F70" s="183">
        <f t="shared" si="0"/>
        <v>41862.58</v>
      </c>
    </row>
    <row r="71" spans="1:6" ht="12.75">
      <c r="A71" s="52">
        <v>90089</v>
      </c>
      <c r="B71" s="52" t="s">
        <v>529</v>
      </c>
      <c r="C71" s="183">
        <f>'Wrestling Club'!D7</f>
        <v>3950</v>
      </c>
      <c r="D71" s="183">
        <f>'Wrestling Club'!F10</f>
        <v>0</v>
      </c>
      <c r="E71" s="183">
        <f>'Wrestling Club'!F7</f>
        <v>0</v>
      </c>
      <c r="F71" s="183">
        <f t="shared" si="0"/>
        <v>3950</v>
      </c>
    </row>
    <row r="72" spans="1:6" ht="12.75">
      <c r="A72" s="52">
        <v>90049</v>
      </c>
      <c r="B72" s="52" t="s">
        <v>155</v>
      </c>
      <c r="C72" s="183">
        <f>WTSC!D7</f>
        <v>16830.8</v>
      </c>
      <c r="D72" s="183">
        <v>0</v>
      </c>
      <c r="E72" s="183">
        <f>WTSC!F7</f>
        <v>0</v>
      </c>
      <c r="F72" s="183">
        <f t="shared" si="0"/>
        <v>16830.8</v>
      </c>
    </row>
    <row r="73" spans="1:6" s="145" customFormat="1" ht="12.75">
      <c r="A73" s="151">
        <v>90050</v>
      </c>
      <c r="B73" s="151" t="s">
        <v>30</v>
      </c>
      <c r="C73" s="184">
        <f>CUSA!D7</f>
        <v>69524</v>
      </c>
      <c r="D73" s="184">
        <v>0</v>
      </c>
      <c r="E73" s="184">
        <f>CUSA!F7</f>
        <v>0</v>
      </c>
      <c r="F73" s="183">
        <f t="shared" si="0"/>
        <v>69524</v>
      </c>
    </row>
    <row r="74" spans="1:6" s="145" customFormat="1" ht="12.75">
      <c r="A74" s="151">
        <v>90051</v>
      </c>
      <c r="B74" s="151" t="s">
        <v>31</v>
      </c>
      <c r="C74" s="184">
        <f>Senate!D7</f>
        <v>3750</v>
      </c>
      <c r="D74" s="184">
        <v>0</v>
      </c>
      <c r="E74" s="184">
        <f>Senate!F7</f>
        <v>0</v>
      </c>
      <c r="F74" s="183">
        <f t="shared" si="0"/>
        <v>3750</v>
      </c>
    </row>
    <row r="75" spans="1:6" s="145" customFormat="1" ht="12.75">
      <c r="A75" s="151">
        <v>90065</v>
      </c>
      <c r="B75" s="151" t="s">
        <v>176</v>
      </c>
      <c r="C75" s="184">
        <f>'College Readership'!D7</f>
        <v>15000</v>
      </c>
      <c r="D75" s="184">
        <v>0</v>
      </c>
      <c r="E75" s="184">
        <f>'College Readership'!F7</f>
        <v>0</v>
      </c>
      <c r="F75" s="183">
        <f t="shared" si="0"/>
        <v>15000</v>
      </c>
    </row>
    <row r="76" spans="1:6" s="145" customFormat="1" ht="12.75">
      <c r="A76" s="151">
        <v>90052</v>
      </c>
      <c r="B76" s="151" t="s">
        <v>32</v>
      </c>
      <c r="C76" s="184">
        <f>'Legal Aid'!D7</f>
        <v>2000</v>
      </c>
      <c r="D76" s="184">
        <v>0</v>
      </c>
      <c r="E76" s="184">
        <f>'Legal Aid'!F7</f>
        <v>0</v>
      </c>
      <c r="F76" s="183">
        <f t="shared" si="0"/>
        <v>2000</v>
      </c>
    </row>
    <row r="77" spans="1:6" s="145" customFormat="1" ht="12.75">
      <c r="A77" s="151">
        <v>90053</v>
      </c>
      <c r="B77" s="151" t="s">
        <v>33</v>
      </c>
      <c r="C77" s="184">
        <f>Insurance!D7</f>
        <v>33000</v>
      </c>
      <c r="D77" s="184">
        <v>0</v>
      </c>
      <c r="E77" s="184">
        <f>Insurance!F7</f>
        <v>0</v>
      </c>
      <c r="F77" s="183">
        <f t="shared" si="0"/>
        <v>33000</v>
      </c>
    </row>
    <row r="78" spans="1:6" s="145" customFormat="1" ht="12.75">
      <c r="A78" s="151">
        <v>90054</v>
      </c>
      <c r="B78" s="151" t="s">
        <v>34</v>
      </c>
      <c r="C78" s="184">
        <f>Classes!D7</f>
        <v>28000</v>
      </c>
      <c r="D78" s="184">
        <v>0</v>
      </c>
      <c r="E78" s="184">
        <f>Classes!F7</f>
        <v>0</v>
      </c>
      <c r="F78" s="183">
        <f t="shared" si="0"/>
        <v>28000</v>
      </c>
    </row>
    <row r="79" spans="1:6" s="145" customFormat="1" ht="12.75">
      <c r="A79" s="151">
        <v>90055</v>
      </c>
      <c r="B79" s="151" t="s">
        <v>35</v>
      </c>
      <c r="C79" s="184">
        <f>Contingency!D7</f>
        <v>20500</v>
      </c>
      <c r="D79" s="184">
        <v>0</v>
      </c>
      <c r="E79" s="184">
        <f>Contingency!F7</f>
        <v>0</v>
      </c>
      <c r="F79" s="183">
        <f t="shared" si="0"/>
        <v>20500</v>
      </c>
    </row>
    <row r="80" spans="1:6" s="145" customFormat="1" ht="12.75">
      <c r="A80" s="152">
        <v>90056</v>
      </c>
      <c r="B80" s="152" t="s">
        <v>36</v>
      </c>
      <c r="C80" s="185">
        <f>'Cap Ex'!D7</f>
        <v>6000</v>
      </c>
      <c r="D80" s="185">
        <v>0</v>
      </c>
      <c r="E80" s="185">
        <f>'Cap Ex'!F7</f>
        <v>0</v>
      </c>
      <c r="F80" s="186">
        <f t="shared" si="0"/>
        <v>6000</v>
      </c>
    </row>
    <row r="81" spans="1:6" s="145" customFormat="1" ht="12.75">
      <c r="A81" s="152">
        <v>90059</v>
      </c>
      <c r="B81" s="152" t="s">
        <v>233</v>
      </c>
      <c r="C81" s="187">
        <f>'Concert-Springfest'!D7</f>
        <v>74450</v>
      </c>
      <c r="D81" s="187">
        <f>'Concert-Springfest'!F8</f>
        <v>0</v>
      </c>
      <c r="E81" s="187">
        <f>'Concert-Springfest'!F7</f>
        <v>0</v>
      </c>
      <c r="F81" s="188">
        <f t="shared" si="0"/>
        <v>74450</v>
      </c>
    </row>
    <row r="82" spans="1:6" ht="12.75" thickBot="1">
      <c r="B82" s="23" t="s">
        <v>37</v>
      </c>
      <c r="C82" s="56">
        <f>SUM(C3:C81)</f>
        <v>974301.82</v>
      </c>
      <c r="D82" s="56">
        <f>SUM(D3:D81)</f>
        <v>0</v>
      </c>
      <c r="E82" s="56">
        <f>SUM(E3:E81)</f>
        <v>0</v>
      </c>
      <c r="F82" s="56">
        <f>SUM(F3:F81)</f>
        <v>974301.82</v>
      </c>
    </row>
    <row r="83" spans="1:6" ht="12.75" thickTop="1"/>
    <row r="84" spans="1:6">
      <c r="D84" s="6" t="s">
        <v>220</v>
      </c>
      <c r="E84" s="155">
        <f>SUM(E82-D82)</f>
        <v>0</v>
      </c>
    </row>
  </sheetData>
  <phoneticPr fontId="0" type="noConversion"/>
  <pageMargins left="0.75" right="0.75" top="1" bottom="0.5" header="0.5" footer="0.5"/>
  <pageSetup orientation="portrait" r:id="rId1"/>
  <headerFooter alignWithMargins="0">
    <oddFooter>&amp;L&amp;A&amp;RPage 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D24" sqref="D24"/>
    </sheetView>
  </sheetViews>
  <sheetFormatPr defaultRowHeight="12"/>
  <cols>
    <col min="1" max="1" width="10" customWidth="1"/>
    <col min="2" max="2" width="27.7109375" customWidth="1"/>
    <col min="3" max="3" width="7.140625" customWidth="1"/>
    <col min="4" max="4" width="13.42578125" customWidth="1"/>
    <col min="5" max="5" width="6.5703125" customWidth="1"/>
    <col min="6" max="6" width="12.7109375" customWidth="1"/>
    <col min="7" max="7" width="13.7109375" customWidth="1"/>
  </cols>
  <sheetData>
    <row r="1" spans="1:7" ht="16.5">
      <c r="A1" s="10" t="s">
        <v>243</v>
      </c>
      <c r="B1" s="19"/>
      <c r="C1" s="19"/>
      <c r="D1" s="10" t="s">
        <v>598</v>
      </c>
    </row>
    <row r="3" spans="1:7">
      <c r="A3" s="5" t="s">
        <v>49</v>
      </c>
      <c r="B3" s="6" t="s">
        <v>244</v>
      </c>
    </row>
    <row r="4" spans="1:7">
      <c r="A4" s="5"/>
      <c r="B4" s="6"/>
    </row>
    <row r="5" spans="1:7">
      <c r="A5" s="5" t="s">
        <v>44</v>
      </c>
      <c r="B5" s="6"/>
      <c r="F5" s="6" t="s">
        <v>142</v>
      </c>
      <c r="G5" s="6" t="s">
        <v>143</v>
      </c>
    </row>
    <row r="6" spans="1:7" ht="12.75" thickBot="1">
      <c r="A6" s="17" t="s">
        <v>46</v>
      </c>
      <c r="B6" s="17"/>
      <c r="C6" s="17"/>
      <c r="D6" s="31" t="s">
        <v>598</v>
      </c>
      <c r="F6" s="14"/>
      <c r="G6" s="14"/>
    </row>
    <row r="7" spans="1:7">
      <c r="A7" s="1">
        <v>4000</v>
      </c>
      <c r="B7" t="s">
        <v>43</v>
      </c>
      <c r="D7" s="35">
        <v>2950</v>
      </c>
      <c r="F7" s="43">
        <f>F18</f>
        <v>0</v>
      </c>
      <c r="G7" s="3">
        <f>D7-F7</f>
        <v>2950</v>
      </c>
    </row>
    <row r="8" spans="1:7">
      <c r="A8" s="1">
        <v>4010</v>
      </c>
      <c r="B8" t="s">
        <v>38</v>
      </c>
      <c r="D8" s="35">
        <v>560</v>
      </c>
      <c r="F8" s="43"/>
      <c r="G8" s="3">
        <f>F8</f>
        <v>0</v>
      </c>
    </row>
    <row r="9" spans="1:7">
      <c r="A9" s="1">
        <v>4070</v>
      </c>
      <c r="B9" t="s">
        <v>92</v>
      </c>
      <c r="D9" s="33">
        <v>415</v>
      </c>
      <c r="F9" s="48"/>
      <c r="G9" s="63">
        <f>F9</f>
        <v>0</v>
      </c>
    </row>
    <row r="10" spans="1:7" ht="12.75" thickBot="1">
      <c r="C10" s="2" t="s">
        <v>62</v>
      </c>
      <c r="D10" s="37">
        <f>SUM(D7:D9)</f>
        <v>3925</v>
      </c>
      <c r="E10" s="2" t="s">
        <v>48</v>
      </c>
      <c r="F10" s="50">
        <f>SUM(F8:F9)</f>
        <v>0</v>
      </c>
      <c r="G10" s="56">
        <f>SUM(G7:G9)</f>
        <v>2950</v>
      </c>
    </row>
    <row r="11" spans="1:7" ht="12.75" thickTop="1">
      <c r="D11" s="35"/>
    </row>
    <row r="12" spans="1:7" ht="12.75" thickBot="1">
      <c r="A12" s="13" t="s">
        <v>45</v>
      </c>
      <c r="B12" s="14"/>
      <c r="C12" s="14"/>
      <c r="D12" s="36"/>
      <c r="F12" s="14"/>
      <c r="G12" s="14"/>
    </row>
    <row r="13" spans="1:7">
      <c r="A13" s="1">
        <v>4130</v>
      </c>
      <c r="B13" t="s">
        <v>245</v>
      </c>
      <c r="D13" s="35">
        <v>170</v>
      </c>
      <c r="F13" s="43"/>
      <c r="G13" s="3">
        <f>D13-F13</f>
        <v>170</v>
      </c>
    </row>
    <row r="14" spans="1:7">
      <c r="A14" s="1">
        <v>4200</v>
      </c>
      <c r="B14" t="s">
        <v>1</v>
      </c>
      <c r="D14" s="35">
        <v>360</v>
      </c>
      <c r="F14" s="43"/>
      <c r="G14" s="3">
        <f>D14-F14</f>
        <v>360</v>
      </c>
    </row>
    <row r="15" spans="1:7">
      <c r="A15" s="4">
        <v>4210</v>
      </c>
      <c r="B15" t="s">
        <v>615</v>
      </c>
      <c r="D15" s="35">
        <v>1775</v>
      </c>
      <c r="F15" s="43"/>
      <c r="G15" s="3">
        <f>D15-F15</f>
        <v>1775</v>
      </c>
    </row>
    <row r="16" spans="1:7">
      <c r="A16" s="1">
        <v>4750</v>
      </c>
      <c r="B16" t="s">
        <v>246</v>
      </c>
      <c r="D16" s="35">
        <v>340</v>
      </c>
      <c r="F16" s="43"/>
      <c r="G16" s="3">
        <f>D16-F16</f>
        <v>340</v>
      </c>
    </row>
    <row r="17" spans="1:7">
      <c r="A17" s="1">
        <v>4755</v>
      </c>
      <c r="B17" t="s">
        <v>247</v>
      </c>
      <c r="D17" s="35">
        <v>1280</v>
      </c>
      <c r="F17" s="48"/>
      <c r="G17" s="63">
        <f>D17-F17</f>
        <v>1280</v>
      </c>
    </row>
    <row r="18" spans="1:7" ht="12.75" thickBot="1">
      <c r="C18" s="2" t="s">
        <v>62</v>
      </c>
      <c r="D18" s="37">
        <f>SUM(D13:D17)</f>
        <v>3925</v>
      </c>
      <c r="E18" s="74" t="s">
        <v>48</v>
      </c>
      <c r="F18" s="50">
        <f>SUM(F13:F17)</f>
        <v>0</v>
      </c>
      <c r="G18" s="66">
        <f>SUM(G13:G17)</f>
        <v>3925</v>
      </c>
    </row>
    <row r="19" spans="1:7" ht="12.75" thickTop="1"/>
  </sheetData>
  <phoneticPr fontId="12" type="noConversion"/>
  <pageMargins left="0.75" right="0.75" top="1" bottom="1" header="0.5" footer="0.5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workbookViewId="0">
      <selection activeCell="G20" sqref="G20"/>
    </sheetView>
  </sheetViews>
  <sheetFormatPr defaultRowHeight="12"/>
  <cols>
    <col min="1" max="1" width="10.7109375" customWidth="1"/>
    <col min="2" max="2" width="25.28515625" customWidth="1"/>
    <col min="4" max="4" width="14" customWidth="1"/>
    <col min="6" max="6" width="12.7109375" customWidth="1"/>
    <col min="7" max="7" width="17.7109375" customWidth="1"/>
  </cols>
  <sheetData>
    <row r="1" spans="1:22" ht="16.5">
      <c r="A1" s="10" t="s">
        <v>506</v>
      </c>
      <c r="B1" s="19"/>
      <c r="C1" s="19"/>
      <c r="D1" s="10" t="s">
        <v>598</v>
      </c>
    </row>
    <row r="3" spans="1:22">
      <c r="A3" s="5" t="s">
        <v>47</v>
      </c>
      <c r="B3" s="6" t="s">
        <v>541</v>
      </c>
    </row>
    <row r="4" spans="1:22">
      <c r="V4" t="s">
        <v>590</v>
      </c>
    </row>
    <row r="5" spans="1:22">
      <c r="A5" s="5" t="s">
        <v>44</v>
      </c>
      <c r="D5" s="38"/>
      <c r="F5" s="6" t="s">
        <v>142</v>
      </c>
      <c r="G5" s="6" t="s">
        <v>143</v>
      </c>
    </row>
    <row r="6" spans="1:22" ht="12.75" thickBot="1">
      <c r="A6" s="17" t="s">
        <v>46</v>
      </c>
      <c r="B6" s="14"/>
      <c r="C6" s="14"/>
      <c r="D6" s="31" t="s">
        <v>598</v>
      </c>
      <c r="F6" s="14"/>
      <c r="G6" s="14"/>
    </row>
    <row r="7" spans="1:22">
      <c r="A7" s="1">
        <v>4000</v>
      </c>
      <c r="B7" t="s">
        <v>43</v>
      </c>
      <c r="D7" s="26">
        <v>1355</v>
      </c>
      <c r="F7" s="43">
        <f>F15</f>
        <v>0</v>
      </c>
      <c r="G7" s="3">
        <f>D7-F7</f>
        <v>1355</v>
      </c>
    </row>
    <row r="8" spans="1:22">
      <c r="A8" s="1">
        <v>4010</v>
      </c>
      <c r="B8" t="s">
        <v>38</v>
      </c>
      <c r="D8" s="26">
        <v>0</v>
      </c>
      <c r="F8" s="43"/>
      <c r="G8" s="3">
        <f>F8</f>
        <v>0</v>
      </c>
    </row>
    <row r="9" spans="1:22">
      <c r="A9" s="1">
        <v>4070</v>
      </c>
      <c r="B9" t="s">
        <v>6</v>
      </c>
      <c r="D9" s="29">
        <v>0</v>
      </c>
      <c r="F9" s="48"/>
      <c r="G9" s="63">
        <f>F9</f>
        <v>0</v>
      </c>
    </row>
    <row r="10" spans="1:22" ht="12.75" thickBot="1">
      <c r="C10" s="2" t="s">
        <v>62</v>
      </c>
      <c r="D10" s="30">
        <f>SUM(D6:E9)</f>
        <v>1355</v>
      </c>
      <c r="E10" s="2" t="s">
        <v>48</v>
      </c>
      <c r="F10" s="50">
        <f>SUM(F8:F9)</f>
        <v>0</v>
      </c>
      <c r="G10" s="56">
        <f>SUM(G7:G9)</f>
        <v>1355</v>
      </c>
    </row>
    <row r="11" spans="1:22" ht="12.75" thickTop="1">
      <c r="D11" s="26"/>
    </row>
    <row r="12" spans="1:22" ht="12.75" thickBot="1">
      <c r="A12" s="13" t="s">
        <v>45</v>
      </c>
      <c r="B12" s="14"/>
      <c r="C12" s="14"/>
      <c r="D12" s="28"/>
      <c r="F12" s="14"/>
      <c r="G12" s="14"/>
    </row>
    <row r="13" spans="1:22">
      <c r="A13" s="200">
        <v>4200</v>
      </c>
      <c r="B13" s="196" t="s">
        <v>507</v>
      </c>
      <c r="C13" s="9"/>
      <c r="D13" s="24">
        <v>1295</v>
      </c>
      <c r="F13" s="51"/>
      <c r="G13" s="61">
        <f>(D13-F13)</f>
        <v>1295</v>
      </c>
    </row>
    <row r="14" spans="1:22">
      <c r="A14" s="20">
        <v>4210</v>
      </c>
      <c r="B14" s="196" t="s">
        <v>531</v>
      </c>
      <c r="C14" s="9"/>
      <c r="D14" s="29">
        <v>60</v>
      </c>
      <c r="F14" s="48"/>
      <c r="G14" s="63">
        <f>(D14-F14)</f>
        <v>60</v>
      </c>
    </row>
    <row r="15" spans="1:22" ht="12.75" thickBot="1">
      <c r="C15" s="2" t="s">
        <v>62</v>
      </c>
      <c r="D15" s="30">
        <f>SUM(D13:D14)</f>
        <v>1355</v>
      </c>
      <c r="E15" s="74" t="s">
        <v>48</v>
      </c>
      <c r="F15" s="50">
        <f>SUM(F13:F14)</f>
        <v>0</v>
      </c>
      <c r="G15" s="63">
        <f>(D15-F15)</f>
        <v>1355</v>
      </c>
    </row>
    <row r="16" spans="1:22" ht="12.75" thickTop="1"/>
  </sheetData>
  <pageMargins left="0.7" right="0.7" top="0.75" bottom="0.75" header="0.3" footer="0.3"/>
  <pageSetup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workbookViewId="0">
      <selection activeCell="F36" sqref="F36"/>
    </sheetView>
  </sheetViews>
  <sheetFormatPr defaultColWidth="9" defaultRowHeight="12"/>
  <cols>
    <col min="1" max="1" width="10.42578125" style="4" customWidth="1"/>
    <col min="2" max="2" width="26.7109375" customWidth="1"/>
    <col min="3" max="3" width="12.85546875" customWidth="1"/>
    <col min="4" max="4" width="11" bestFit="1" customWidth="1"/>
    <col min="5" max="5" width="9.140625" customWidth="1"/>
    <col min="6" max="6" width="12.42578125" bestFit="1" customWidth="1"/>
    <col min="7" max="7" width="11" bestFit="1" customWidth="1"/>
    <col min="8" max="8" width="9" customWidth="1"/>
    <col min="9" max="9" width="9.85546875" bestFit="1" customWidth="1"/>
  </cols>
  <sheetData>
    <row r="1" spans="1:7" ht="16.5">
      <c r="A1" s="10" t="s">
        <v>51</v>
      </c>
      <c r="B1" s="19"/>
      <c r="C1" s="19"/>
      <c r="D1" s="10" t="s">
        <v>598</v>
      </c>
    </row>
    <row r="3" spans="1:7">
      <c r="A3" s="5" t="s">
        <v>49</v>
      </c>
      <c r="B3" s="6" t="s">
        <v>107</v>
      </c>
    </row>
    <row r="4" spans="1:7">
      <c r="A4" s="5"/>
      <c r="B4" s="6"/>
    </row>
    <row r="5" spans="1:7">
      <c r="A5" s="5" t="s">
        <v>44</v>
      </c>
      <c r="B5" s="6"/>
      <c r="F5" s="6" t="s">
        <v>142</v>
      </c>
      <c r="G5" s="6" t="s">
        <v>143</v>
      </c>
    </row>
    <row r="6" spans="1:7" ht="12.75" thickBot="1">
      <c r="A6" s="16" t="s">
        <v>46</v>
      </c>
      <c r="B6" s="17"/>
      <c r="C6" s="17"/>
      <c r="D6" s="18" t="s">
        <v>598</v>
      </c>
      <c r="F6" s="14"/>
      <c r="G6" s="14"/>
    </row>
    <row r="7" spans="1:7">
      <c r="A7" s="1">
        <v>4000</v>
      </c>
      <c r="B7" t="s">
        <v>43</v>
      </c>
      <c r="D7" s="26">
        <v>59474</v>
      </c>
      <c r="F7" s="43">
        <f>F18</f>
        <v>0</v>
      </c>
      <c r="G7" s="3">
        <f>D7-F7</f>
        <v>59474</v>
      </c>
    </row>
    <row r="8" spans="1:7">
      <c r="A8" s="1">
        <v>4010</v>
      </c>
      <c r="B8" t="s">
        <v>38</v>
      </c>
      <c r="D8" s="26">
        <v>3500</v>
      </c>
      <c r="F8" s="43"/>
      <c r="G8" s="3">
        <f>F8</f>
        <v>0</v>
      </c>
    </row>
    <row r="9" spans="1:7">
      <c r="A9" s="1">
        <v>4070</v>
      </c>
      <c r="B9" t="s">
        <v>6</v>
      </c>
      <c r="D9" s="29">
        <v>1150</v>
      </c>
      <c r="F9" s="48"/>
      <c r="G9" s="63">
        <f>F9</f>
        <v>0</v>
      </c>
    </row>
    <row r="10" spans="1:7" ht="12.75" thickBot="1">
      <c r="C10" s="2" t="s">
        <v>62</v>
      </c>
      <c r="D10" s="27">
        <f>SUM(D7:D9)</f>
        <v>64124</v>
      </c>
      <c r="E10" s="2" t="s">
        <v>48</v>
      </c>
      <c r="F10" s="50">
        <f>SUM(F8:F9)</f>
        <v>0</v>
      </c>
      <c r="G10" s="56">
        <f>SUM(G7:G9)</f>
        <v>59474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4">
        <v>4100</v>
      </c>
      <c r="B13" t="s">
        <v>39</v>
      </c>
      <c r="D13" s="43">
        <f>C32</f>
        <v>10474</v>
      </c>
      <c r="F13" s="43"/>
      <c r="G13" s="3">
        <f>D13-F13</f>
        <v>10474</v>
      </c>
    </row>
    <row r="14" spans="1:7">
      <c r="A14" s="4">
        <v>4130</v>
      </c>
      <c r="B14" t="s">
        <v>41</v>
      </c>
      <c r="D14" s="43">
        <v>15000</v>
      </c>
      <c r="F14" s="43"/>
      <c r="G14" s="3">
        <f>D14-F14</f>
        <v>15000</v>
      </c>
    </row>
    <row r="15" spans="1:7">
      <c r="A15" s="1">
        <v>4750</v>
      </c>
      <c r="B15" t="s">
        <v>183</v>
      </c>
      <c r="D15" s="26">
        <v>3000</v>
      </c>
      <c r="F15" s="43"/>
      <c r="G15" s="3">
        <f>D15-F15</f>
        <v>3000</v>
      </c>
    </row>
    <row r="16" spans="1:7">
      <c r="A16" s="1">
        <v>4755</v>
      </c>
      <c r="B16" s="199" t="s">
        <v>601</v>
      </c>
      <c r="D16" s="26">
        <v>33000</v>
      </c>
      <c r="F16" s="43"/>
      <c r="G16" s="3">
        <f>D16-F16</f>
        <v>33000</v>
      </c>
    </row>
    <row r="17" spans="1:7">
      <c r="A17" s="1">
        <v>4760</v>
      </c>
      <c r="B17" s="199" t="s">
        <v>487</v>
      </c>
      <c r="D17" s="26">
        <v>2650</v>
      </c>
      <c r="F17" s="48"/>
      <c r="G17" s="63">
        <f>D17-F17</f>
        <v>2650</v>
      </c>
    </row>
    <row r="18" spans="1:7" ht="12.75" thickBot="1">
      <c r="C18" s="2" t="s">
        <v>62</v>
      </c>
      <c r="D18" s="27">
        <f>SUM(D13:D17)</f>
        <v>64124</v>
      </c>
      <c r="E18" s="74" t="s">
        <v>48</v>
      </c>
      <c r="F18" s="50">
        <f>SUM(F13:F17)</f>
        <v>0</v>
      </c>
      <c r="G18" s="66">
        <f>SUM(G13:G17)</f>
        <v>64124</v>
      </c>
    </row>
    <row r="19" spans="1:7" ht="12.75" thickTop="1"/>
    <row r="21" spans="1:7">
      <c r="A21" s="94" t="s">
        <v>159</v>
      </c>
    </row>
    <row r="22" spans="1:7" s="95" customFormat="1" ht="12.75" thickBot="1">
      <c r="A22" s="16" t="s">
        <v>164</v>
      </c>
      <c r="B22" s="17" t="s">
        <v>160</v>
      </c>
      <c r="C22" s="17" t="s">
        <v>161</v>
      </c>
      <c r="D22" s="17" t="s">
        <v>162</v>
      </c>
      <c r="E22" s="17"/>
    </row>
    <row r="23" spans="1:7" s="25" customFormat="1">
      <c r="A23" s="4">
        <v>6133</v>
      </c>
      <c r="B23" t="s">
        <v>317</v>
      </c>
      <c r="C23" s="43">
        <v>17000</v>
      </c>
      <c r="D23" s="60">
        <v>40633</v>
      </c>
      <c r="E23" s="104"/>
    </row>
    <row r="24" spans="1:7" s="25" customFormat="1">
      <c r="A24" s="4">
        <v>6157</v>
      </c>
      <c r="B24" t="s">
        <v>168</v>
      </c>
      <c r="C24" s="43">
        <v>550</v>
      </c>
      <c r="D24" s="60">
        <v>40796</v>
      </c>
      <c r="E24" s="104"/>
    </row>
    <row r="25" spans="1:7" s="25" customFormat="1">
      <c r="A25" s="4">
        <v>6158</v>
      </c>
      <c r="B25" t="s">
        <v>257</v>
      </c>
      <c r="C25" s="43">
        <v>100</v>
      </c>
      <c r="D25" s="60">
        <v>40796</v>
      </c>
      <c r="E25" s="104"/>
    </row>
    <row r="26" spans="1:7" s="25" customFormat="1">
      <c r="A26" s="4">
        <v>6369</v>
      </c>
      <c r="B26" t="s">
        <v>446</v>
      </c>
      <c r="C26" s="43">
        <v>730</v>
      </c>
      <c r="D26" s="60">
        <v>41603</v>
      </c>
      <c r="E26" s="104"/>
    </row>
    <row r="27" spans="1:7" s="25" customFormat="1">
      <c r="A27" s="55">
        <v>6387</v>
      </c>
      <c r="B27" s="199" t="s">
        <v>552</v>
      </c>
      <c r="C27" s="44">
        <v>7350</v>
      </c>
      <c r="D27" s="210">
        <v>41741</v>
      </c>
      <c r="E27" s="104"/>
    </row>
    <row r="28" spans="1:7" s="25" customFormat="1">
      <c r="A28" s="4">
        <v>6388</v>
      </c>
      <c r="B28" t="s">
        <v>553</v>
      </c>
      <c r="C28" s="43">
        <v>2100</v>
      </c>
      <c r="D28" s="60">
        <v>41741</v>
      </c>
      <c r="E28" s="104"/>
    </row>
    <row r="29" spans="1:7" s="25" customFormat="1">
      <c r="A29" s="4">
        <v>6389</v>
      </c>
      <c r="B29" t="s">
        <v>554</v>
      </c>
      <c r="C29" s="43">
        <v>1540</v>
      </c>
      <c r="D29" s="60">
        <v>41741</v>
      </c>
      <c r="E29" s="104"/>
    </row>
    <row r="30" spans="1:7" s="25" customFormat="1">
      <c r="A30" s="4">
        <v>6391</v>
      </c>
      <c r="B30" t="s">
        <v>557</v>
      </c>
      <c r="C30" s="48">
        <v>23000</v>
      </c>
      <c r="D30" s="60">
        <v>41764</v>
      </c>
      <c r="E30" s="104"/>
    </row>
    <row r="31" spans="1:7" s="25" customFormat="1" ht="12.75" thickBot="1">
      <c r="A31" s="4"/>
      <c r="B31" s="2" t="s">
        <v>48</v>
      </c>
      <c r="C31" s="50">
        <f>SUM(C23:C30)</f>
        <v>52370</v>
      </c>
      <c r="D31"/>
      <c r="E31" s="104"/>
    </row>
    <row r="32" spans="1:7" s="25" customFormat="1" ht="12.75" thickTop="1">
      <c r="A32" s="4"/>
      <c r="B32" s="6" t="s">
        <v>597</v>
      </c>
      <c r="C32" s="96">
        <f>C31/5</f>
        <v>10474</v>
      </c>
      <c r="D32"/>
      <c r="E32" s="104"/>
    </row>
    <row r="33" spans="1:5" s="25" customFormat="1">
      <c r="A33" s="4"/>
      <c r="B33" s="42" t="s">
        <v>165</v>
      </c>
      <c r="C33" s="97">
        <f>Depreciation!B9</f>
        <v>9955.74</v>
      </c>
      <c r="D33"/>
      <c r="E33" s="104"/>
    </row>
    <row r="34" spans="1:5" s="25" customFormat="1">
      <c r="A34" s="4"/>
      <c r="B34" s="99" t="s">
        <v>167</v>
      </c>
      <c r="C34" s="98">
        <f>Depreciation!D9</f>
        <v>0</v>
      </c>
      <c r="D34"/>
      <c r="E34" s="104"/>
    </row>
    <row r="35" spans="1:5" s="25" customFormat="1" ht="12.75" thickBot="1">
      <c r="A35" s="4"/>
      <c r="B35" s="100" t="s">
        <v>166</v>
      </c>
      <c r="C35" s="101">
        <f>SUM(C32+C33-C34)</f>
        <v>20429.739999999998</v>
      </c>
      <c r="D35"/>
      <c r="E35" s="104"/>
    </row>
    <row r="36" spans="1:5" s="25" customFormat="1" ht="12.75" thickTop="1">
      <c r="A36" s="4"/>
      <c r="B36"/>
      <c r="C36" s="3"/>
      <c r="D36"/>
      <c r="E36" s="104"/>
    </row>
    <row r="37" spans="1:5" s="25" customFormat="1">
      <c r="A37" s="4"/>
      <c r="B37"/>
      <c r="C37"/>
      <c r="D37"/>
      <c r="E37" s="104"/>
    </row>
    <row r="38" spans="1:5" s="25" customFormat="1">
      <c r="A38" s="94" t="s">
        <v>599</v>
      </c>
      <c r="B38"/>
      <c r="C38"/>
      <c r="D38"/>
      <c r="E38" s="104"/>
    </row>
    <row r="39" spans="1:5" s="25" customFormat="1" ht="12.75" thickBot="1">
      <c r="A39" s="16" t="s">
        <v>164</v>
      </c>
      <c r="B39" s="17" t="s">
        <v>160</v>
      </c>
      <c r="C39" s="17" t="s">
        <v>161</v>
      </c>
      <c r="D39" s="17" t="s">
        <v>162</v>
      </c>
      <c r="E39" s="104"/>
    </row>
    <row r="40" spans="1:5" s="25" customFormat="1">
      <c r="E40" s="104"/>
    </row>
    <row r="41" spans="1:5" s="25" customFormat="1">
      <c r="E41" s="104"/>
    </row>
    <row r="42" spans="1:5" s="25" customFormat="1">
      <c r="E42" s="104"/>
    </row>
    <row r="43" spans="1:5" s="25" customFormat="1">
      <c r="E43" s="104"/>
    </row>
    <row r="44" spans="1:5" s="25" customFormat="1">
      <c r="A44" s="4"/>
      <c r="B44"/>
      <c r="C44" s="43"/>
      <c r="D44"/>
      <c r="E44" s="104"/>
    </row>
    <row r="45" spans="1:5" s="25" customFormat="1">
      <c r="A45" s="4"/>
      <c r="B45"/>
      <c r="C45" s="43"/>
      <c r="D45"/>
      <c r="E45" s="104"/>
    </row>
    <row r="46" spans="1:5" s="25" customFormat="1">
      <c r="A46" s="4"/>
      <c r="B46"/>
      <c r="C46" s="43"/>
      <c r="D46"/>
      <c r="E46" s="104"/>
    </row>
    <row r="47" spans="1:5" s="25" customFormat="1">
      <c r="A47" s="4"/>
      <c r="B47"/>
      <c r="C47" s="43"/>
      <c r="D47"/>
      <c r="E47" s="104"/>
    </row>
    <row r="48" spans="1:5" s="25" customFormat="1">
      <c r="A48" s="4"/>
      <c r="B48"/>
      <c r="C48" s="43"/>
      <c r="D48"/>
      <c r="E48" s="104"/>
    </row>
    <row r="49" spans="1:5" s="25" customFormat="1">
      <c r="A49" s="4"/>
      <c r="B49"/>
      <c r="C49" s="43"/>
      <c r="D49"/>
      <c r="E49" s="104"/>
    </row>
    <row r="50" spans="1:5" s="25" customFormat="1">
      <c r="A50" s="4"/>
      <c r="B50"/>
      <c r="C50" s="43"/>
      <c r="D50"/>
      <c r="E50" s="104"/>
    </row>
    <row r="51" spans="1:5" s="25" customFormat="1">
      <c r="A51" s="4"/>
      <c r="B51"/>
      <c r="C51"/>
      <c r="D51"/>
      <c r="E51" s="104"/>
    </row>
    <row r="52" spans="1:5" s="25" customFormat="1">
      <c r="A52" s="4"/>
      <c r="B52"/>
      <c r="C52"/>
      <c r="D52"/>
      <c r="E52" s="104"/>
    </row>
    <row r="53" spans="1:5" s="25" customFormat="1">
      <c r="A53" s="4"/>
      <c r="B53"/>
      <c r="C53"/>
      <c r="D53"/>
      <c r="E53" s="104"/>
    </row>
    <row r="54" spans="1:5" s="25" customFormat="1">
      <c r="A54" s="4"/>
      <c r="B54"/>
      <c r="C54"/>
      <c r="D54"/>
      <c r="E54" s="104"/>
    </row>
    <row r="55" spans="1:5" s="25" customFormat="1">
      <c r="A55" s="4"/>
      <c r="B55"/>
      <c r="C55"/>
      <c r="D55"/>
      <c r="E55" s="104"/>
    </row>
    <row r="56" spans="1:5" s="25" customFormat="1">
      <c r="A56" s="4"/>
      <c r="B56"/>
      <c r="C56"/>
      <c r="D56"/>
      <c r="E56" s="104"/>
    </row>
    <row r="57" spans="1:5" s="25" customFormat="1">
      <c r="A57" s="4"/>
      <c r="B57"/>
      <c r="C57"/>
      <c r="D57"/>
      <c r="E57" s="104"/>
    </row>
    <row r="58" spans="1:5" s="25" customFormat="1">
      <c r="A58" s="4"/>
      <c r="B58"/>
      <c r="C58"/>
      <c r="D58"/>
      <c r="E58" s="104"/>
    </row>
    <row r="59" spans="1:5" s="25" customFormat="1">
      <c r="A59" s="4"/>
      <c r="B59"/>
      <c r="C59"/>
      <c r="D59"/>
      <c r="E59" s="104"/>
    </row>
    <row r="60" spans="1:5" s="25" customFormat="1">
      <c r="A60" s="95"/>
      <c r="B60" s="95"/>
      <c r="C60" s="95"/>
      <c r="D60" s="95"/>
      <c r="E60" s="104"/>
    </row>
    <row r="61" spans="1:5" s="25" customFormat="1">
      <c r="A61" s="4"/>
      <c r="B61"/>
      <c r="C61"/>
      <c r="D61"/>
      <c r="E61" s="104"/>
    </row>
    <row r="62" spans="1:5" s="25" customFormat="1">
      <c r="A62" s="4"/>
      <c r="B62"/>
      <c r="C62"/>
      <c r="D62"/>
      <c r="E62" s="104"/>
    </row>
    <row r="63" spans="1:5" s="25" customFormat="1">
      <c r="A63" s="4"/>
      <c r="B63"/>
      <c r="C63"/>
      <c r="D63"/>
      <c r="E63" s="104"/>
    </row>
    <row r="64" spans="1:5" s="25" customFormat="1">
      <c r="A64" s="4"/>
      <c r="B64"/>
      <c r="C64" s="43"/>
      <c r="D64"/>
      <c r="E64" s="104"/>
    </row>
    <row r="65" spans="3:3">
      <c r="C65" s="43"/>
    </row>
    <row r="66" spans="3:3">
      <c r="C66" s="43"/>
    </row>
    <row r="67" spans="3:3">
      <c r="C67" s="43"/>
    </row>
    <row r="68" spans="3:3">
      <c r="C68" s="43"/>
    </row>
    <row r="87" spans="1:5" s="95" customFormat="1">
      <c r="A87" s="4"/>
      <c r="B87"/>
      <c r="C87"/>
      <c r="D87"/>
      <c r="E87" s="21"/>
    </row>
  </sheetData>
  <phoneticPr fontId="0" type="noConversion"/>
  <pageMargins left="0.75" right="0.75" top="1" bottom="1" header="0.5" footer="0.5"/>
  <pageSetup orientation="portrait" horizontalDpi="4294967292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topLeftCell="A25" zoomScaleNormal="100" workbookViewId="0">
      <selection activeCell="C73" sqref="C73"/>
    </sheetView>
  </sheetViews>
  <sheetFormatPr defaultColWidth="9" defaultRowHeight="12"/>
  <cols>
    <col min="1" max="1" width="10.7109375" customWidth="1"/>
    <col min="2" max="2" width="22.85546875" bestFit="1" customWidth="1"/>
    <col min="3" max="3" width="11" bestFit="1" customWidth="1"/>
    <col min="4" max="4" width="15.140625" customWidth="1"/>
    <col min="5" max="5" width="6.5703125" customWidth="1"/>
    <col min="6" max="6" width="12.42578125" bestFit="1" customWidth="1"/>
    <col min="7" max="7" width="15.7109375" customWidth="1"/>
    <col min="9" max="9" width="11" bestFit="1" customWidth="1"/>
  </cols>
  <sheetData>
    <row r="1" spans="1:7" ht="16.5">
      <c r="A1" s="10" t="s">
        <v>68</v>
      </c>
      <c r="B1" s="19"/>
      <c r="C1" s="19"/>
      <c r="D1" s="10" t="s">
        <v>598</v>
      </c>
    </row>
    <row r="3" spans="1:7">
      <c r="A3" s="5" t="s">
        <v>49</v>
      </c>
      <c r="B3" s="6" t="s">
        <v>108</v>
      </c>
    </row>
    <row r="4" spans="1:7">
      <c r="A4" s="5"/>
      <c r="B4" s="6"/>
    </row>
    <row r="5" spans="1:7">
      <c r="A5" s="5" t="s">
        <v>44</v>
      </c>
      <c r="B5" s="6"/>
      <c r="F5" s="6" t="s">
        <v>142</v>
      </c>
      <c r="G5" s="6" t="s">
        <v>143</v>
      </c>
    </row>
    <row r="6" spans="1:7" ht="12.75" thickBot="1">
      <c r="A6" s="17" t="s">
        <v>46</v>
      </c>
      <c r="B6" s="17"/>
      <c r="C6" s="17"/>
      <c r="D6" s="18" t="s">
        <v>598</v>
      </c>
      <c r="F6" s="14"/>
      <c r="G6" s="14"/>
    </row>
    <row r="7" spans="1:7">
      <c r="A7" s="1">
        <v>4000</v>
      </c>
      <c r="B7" t="s">
        <v>43</v>
      </c>
      <c r="D7" s="26">
        <v>140000</v>
      </c>
      <c r="F7" s="75">
        <f>F26</f>
        <v>0</v>
      </c>
      <c r="G7" s="72">
        <f>D7-F7</f>
        <v>140000</v>
      </c>
    </row>
    <row r="8" spans="1:7" ht="12.75" thickBot="1">
      <c r="C8" s="2" t="s">
        <v>62</v>
      </c>
      <c r="D8" s="27">
        <f>SUM(D7:D7)</f>
        <v>140000</v>
      </c>
      <c r="E8" s="2" t="s">
        <v>48</v>
      </c>
      <c r="F8" s="50"/>
      <c r="G8" s="56">
        <f>SUM(G7:G7)</f>
        <v>140000</v>
      </c>
    </row>
    <row r="9" spans="1:7" ht="12.75" thickTop="1">
      <c r="D9" s="26"/>
    </row>
    <row r="10" spans="1:7" ht="12.75" thickBot="1">
      <c r="A10" s="13" t="s">
        <v>45</v>
      </c>
      <c r="B10" s="14"/>
      <c r="C10" s="14"/>
      <c r="D10" s="28"/>
      <c r="F10" s="14"/>
      <c r="G10" s="14"/>
    </row>
    <row r="11" spans="1:7">
      <c r="A11" s="20">
        <v>4100</v>
      </c>
      <c r="B11" s="9" t="s">
        <v>39</v>
      </c>
      <c r="C11" s="9"/>
      <c r="D11" s="26">
        <f>C55</f>
        <v>2887</v>
      </c>
      <c r="F11" s="43"/>
      <c r="G11" s="3">
        <f>D11-F11</f>
        <v>2887</v>
      </c>
    </row>
    <row r="12" spans="1:7">
      <c r="A12" s="20">
        <v>4110</v>
      </c>
      <c r="B12" s="9" t="s">
        <v>40</v>
      </c>
      <c r="C12" s="9"/>
      <c r="D12" s="26">
        <v>200</v>
      </c>
      <c r="F12" s="43"/>
      <c r="G12" s="3">
        <f t="shared" ref="G12:G25" si="0">D12-F12</f>
        <v>200</v>
      </c>
    </row>
    <row r="13" spans="1:7">
      <c r="A13" s="20">
        <v>4131</v>
      </c>
      <c r="B13" s="9" t="s">
        <v>562</v>
      </c>
      <c r="C13" s="9"/>
      <c r="D13" s="26">
        <v>4413</v>
      </c>
      <c r="F13" s="43"/>
      <c r="G13" s="3">
        <f t="shared" si="0"/>
        <v>4413</v>
      </c>
    </row>
    <row r="14" spans="1:7">
      <c r="A14" s="20">
        <v>4200</v>
      </c>
      <c r="B14" s="9" t="s">
        <v>616</v>
      </c>
      <c r="C14" s="9"/>
      <c r="D14" s="26">
        <v>20000</v>
      </c>
      <c r="F14" s="43"/>
      <c r="G14" s="3">
        <f t="shared" si="0"/>
        <v>20000</v>
      </c>
    </row>
    <row r="15" spans="1:7">
      <c r="A15" s="20">
        <v>4210</v>
      </c>
      <c r="B15" s="202" t="s">
        <v>472</v>
      </c>
      <c r="C15" s="9"/>
      <c r="D15" s="26">
        <v>20000</v>
      </c>
      <c r="F15" s="43"/>
      <c r="G15" s="3">
        <f t="shared" si="0"/>
        <v>20000</v>
      </c>
    </row>
    <row r="16" spans="1:7">
      <c r="A16" s="20">
        <v>4310</v>
      </c>
      <c r="B16" s="9" t="s">
        <v>2</v>
      </c>
      <c r="C16" s="9"/>
      <c r="D16" s="26">
        <v>4900</v>
      </c>
      <c r="F16" s="43"/>
      <c r="G16" s="3">
        <f t="shared" si="0"/>
        <v>4900</v>
      </c>
    </row>
    <row r="17" spans="1:9">
      <c r="A17" s="41">
        <v>4380</v>
      </c>
      <c r="B17" s="42" t="s">
        <v>90</v>
      </c>
      <c r="C17" s="42"/>
      <c r="D17" s="35">
        <v>1500</v>
      </c>
      <c r="F17" s="43"/>
      <c r="G17" s="3">
        <f t="shared" si="0"/>
        <v>1500</v>
      </c>
    </row>
    <row r="18" spans="1:9">
      <c r="A18" s="41">
        <v>4750</v>
      </c>
      <c r="B18" s="42" t="s">
        <v>102</v>
      </c>
      <c r="C18" s="42"/>
      <c r="D18" s="35">
        <v>2900</v>
      </c>
      <c r="F18" s="43"/>
      <c r="G18" s="3">
        <f t="shared" si="0"/>
        <v>2900</v>
      </c>
    </row>
    <row r="19" spans="1:9">
      <c r="A19" s="20">
        <v>4800</v>
      </c>
      <c r="B19" s="9" t="s">
        <v>3</v>
      </c>
      <c r="C19" s="9"/>
      <c r="D19" s="26">
        <v>13000</v>
      </c>
      <c r="F19" s="43"/>
      <c r="G19" s="3">
        <f>D19-F19</f>
        <v>13000</v>
      </c>
    </row>
    <row r="20" spans="1:9">
      <c r="A20" s="20">
        <v>4810</v>
      </c>
      <c r="B20" s="9" t="s">
        <v>4</v>
      </c>
      <c r="C20" s="9"/>
      <c r="D20" s="26">
        <v>12000</v>
      </c>
      <c r="F20" s="43"/>
      <c r="G20" s="3">
        <f t="shared" si="0"/>
        <v>12000</v>
      </c>
    </row>
    <row r="21" spans="1:9">
      <c r="A21" s="20">
        <v>4830</v>
      </c>
      <c r="B21" s="9" t="s">
        <v>55</v>
      </c>
      <c r="C21" s="9"/>
      <c r="D21" s="26">
        <v>21000</v>
      </c>
      <c r="F21" s="160"/>
      <c r="G21" s="3">
        <f>D21-F21</f>
        <v>21000</v>
      </c>
    </row>
    <row r="22" spans="1:9">
      <c r="A22" s="20">
        <v>4840</v>
      </c>
      <c r="B22" s="9" t="s">
        <v>56</v>
      </c>
      <c r="C22" s="9"/>
      <c r="D22" s="26">
        <v>9500</v>
      </c>
      <c r="F22" s="211"/>
      <c r="G22" s="3">
        <f>D22-F22</f>
        <v>9500</v>
      </c>
    </row>
    <row r="23" spans="1:9">
      <c r="A23" s="20">
        <v>4850</v>
      </c>
      <c r="B23" s="9" t="s">
        <v>57</v>
      </c>
      <c r="C23" s="9"/>
      <c r="D23" s="26">
        <v>22000</v>
      </c>
      <c r="F23" s="43"/>
      <c r="G23" s="3">
        <f t="shared" si="0"/>
        <v>22000</v>
      </c>
    </row>
    <row r="24" spans="1:9">
      <c r="A24" s="20">
        <v>4860</v>
      </c>
      <c r="B24" s="9" t="s">
        <v>58</v>
      </c>
      <c r="C24" s="9"/>
      <c r="D24" s="26">
        <v>700</v>
      </c>
      <c r="F24" s="43"/>
      <c r="G24" s="3">
        <f t="shared" si="0"/>
        <v>700</v>
      </c>
    </row>
    <row r="25" spans="1:9">
      <c r="A25" s="20">
        <v>4880</v>
      </c>
      <c r="B25" s="9" t="s">
        <v>91</v>
      </c>
      <c r="C25" s="9"/>
      <c r="D25" s="26">
        <v>5000</v>
      </c>
      <c r="F25" s="48"/>
      <c r="G25" s="63">
        <f t="shared" si="0"/>
        <v>5000</v>
      </c>
    </row>
    <row r="26" spans="1:9" ht="12.75" thickBot="1">
      <c r="C26" s="2" t="s">
        <v>62</v>
      </c>
      <c r="D26" s="27">
        <f>SUM(D11:D25)</f>
        <v>140000</v>
      </c>
      <c r="E26" s="74" t="s">
        <v>48</v>
      </c>
      <c r="F26" s="50">
        <f>SUM(F11:F25)</f>
        <v>0</v>
      </c>
      <c r="G26" s="66">
        <f>SUM(G11:G25)</f>
        <v>140000</v>
      </c>
    </row>
    <row r="27" spans="1:9" ht="12.75" thickTop="1">
      <c r="I27" t="s">
        <v>359</v>
      </c>
    </row>
    <row r="29" spans="1:9">
      <c r="D29" s="6" t="s">
        <v>318</v>
      </c>
      <c r="E29" s="6"/>
      <c r="F29" s="96"/>
      <c r="G29" s="3">
        <f>SUM(G8-F29)</f>
        <v>140000</v>
      </c>
    </row>
    <row r="31" spans="1:9">
      <c r="I31" s="43"/>
    </row>
    <row r="32" spans="1:9">
      <c r="A32" s="94" t="s">
        <v>159</v>
      </c>
      <c r="G32" t="s">
        <v>359</v>
      </c>
      <c r="H32" t="s">
        <v>359</v>
      </c>
    </row>
    <row r="33" spans="1:5" ht="12.75" thickBot="1">
      <c r="A33" s="16" t="s">
        <v>164</v>
      </c>
      <c r="B33" s="17" t="s">
        <v>160</v>
      </c>
      <c r="C33" s="17" t="s">
        <v>161</v>
      </c>
      <c r="D33" s="17" t="s">
        <v>162</v>
      </c>
      <c r="E33" s="17"/>
    </row>
    <row r="34" spans="1:5">
      <c r="A34">
        <v>6134</v>
      </c>
      <c r="B34" t="s">
        <v>309</v>
      </c>
      <c r="C34" s="43">
        <v>150</v>
      </c>
      <c r="D34" s="60">
        <v>40639</v>
      </c>
      <c r="E34" s="21"/>
    </row>
    <row r="35" spans="1:5">
      <c r="A35">
        <v>6141</v>
      </c>
      <c r="B35" t="s">
        <v>282</v>
      </c>
      <c r="C35" s="43">
        <v>110</v>
      </c>
      <c r="D35" s="60">
        <v>40648</v>
      </c>
      <c r="E35" s="21"/>
    </row>
    <row r="36" spans="1:5">
      <c r="A36">
        <v>6229</v>
      </c>
      <c r="B36" t="s">
        <v>363</v>
      </c>
      <c r="C36" s="43">
        <v>4000</v>
      </c>
      <c r="D36" s="60">
        <v>41197</v>
      </c>
      <c r="E36" s="21"/>
    </row>
    <row r="37" spans="1:5">
      <c r="A37">
        <v>6230</v>
      </c>
      <c r="B37" t="s">
        <v>364</v>
      </c>
      <c r="C37" s="43">
        <v>500</v>
      </c>
      <c r="D37" s="60">
        <v>41197</v>
      </c>
      <c r="E37" s="21"/>
    </row>
    <row r="38" spans="1:5">
      <c r="A38">
        <v>6400</v>
      </c>
      <c r="B38" t="s">
        <v>560</v>
      </c>
      <c r="C38" s="43">
        <v>112</v>
      </c>
      <c r="D38" s="60">
        <v>41887</v>
      </c>
      <c r="E38" s="21"/>
    </row>
    <row r="39" spans="1:5">
      <c r="A39">
        <v>6401</v>
      </c>
      <c r="B39" t="s">
        <v>561</v>
      </c>
      <c r="C39" s="43">
        <v>685</v>
      </c>
      <c r="D39" s="60">
        <v>41887</v>
      </c>
      <c r="E39" s="21"/>
    </row>
    <row r="40" spans="1:5">
      <c r="A40">
        <v>6407</v>
      </c>
      <c r="B40" t="s">
        <v>566</v>
      </c>
      <c r="C40" s="43">
        <v>137</v>
      </c>
      <c r="D40" s="60">
        <v>41914</v>
      </c>
      <c r="E40" s="21"/>
    </row>
    <row r="41" spans="1:5">
      <c r="A41">
        <v>6408</v>
      </c>
      <c r="B41" t="s">
        <v>566</v>
      </c>
      <c r="C41" s="43">
        <v>137</v>
      </c>
      <c r="D41" s="60">
        <v>41914</v>
      </c>
      <c r="E41" s="21"/>
    </row>
    <row r="42" spans="1:5">
      <c r="A42">
        <v>6409</v>
      </c>
      <c r="B42" t="s">
        <v>568</v>
      </c>
      <c r="C42" s="43">
        <v>498</v>
      </c>
      <c r="D42" s="60">
        <v>41922</v>
      </c>
      <c r="E42" s="21"/>
    </row>
    <row r="43" spans="1:5">
      <c r="A43">
        <v>6410</v>
      </c>
      <c r="B43" t="s">
        <v>568</v>
      </c>
      <c r="C43" s="43">
        <v>498</v>
      </c>
      <c r="D43" s="60">
        <v>41922</v>
      </c>
      <c r="E43" s="21"/>
    </row>
    <row r="44" spans="1:5">
      <c r="A44">
        <v>6411</v>
      </c>
      <c r="B44" t="s">
        <v>569</v>
      </c>
      <c r="C44" s="43">
        <v>218</v>
      </c>
      <c r="D44" s="60">
        <v>41922</v>
      </c>
      <c r="E44" s="21"/>
    </row>
    <row r="45" spans="1:5">
      <c r="A45">
        <v>6412</v>
      </c>
      <c r="B45" t="s">
        <v>569</v>
      </c>
      <c r="C45" s="43">
        <v>218</v>
      </c>
      <c r="D45" s="60">
        <v>41922</v>
      </c>
      <c r="E45" s="21"/>
    </row>
    <row r="46" spans="1:5">
      <c r="A46">
        <v>6415</v>
      </c>
      <c r="B46" t="s">
        <v>570</v>
      </c>
      <c r="C46" s="43">
        <v>739.5</v>
      </c>
      <c r="D46" s="60">
        <v>41922</v>
      </c>
      <c r="E46" s="21"/>
    </row>
    <row r="47" spans="1:5">
      <c r="A47">
        <v>6416</v>
      </c>
      <c r="B47" t="s">
        <v>570</v>
      </c>
      <c r="C47" s="43">
        <v>739.5</v>
      </c>
      <c r="D47" s="60">
        <v>41922</v>
      </c>
      <c r="E47" s="21"/>
    </row>
    <row r="48" spans="1:5">
      <c r="A48">
        <v>6418</v>
      </c>
      <c r="B48" t="s">
        <v>569</v>
      </c>
      <c r="C48" s="43">
        <v>109</v>
      </c>
      <c r="D48" s="60">
        <v>41922</v>
      </c>
      <c r="E48" s="21"/>
    </row>
    <row r="49" spans="1:7">
      <c r="A49">
        <v>6421</v>
      </c>
      <c r="B49" t="s">
        <v>573</v>
      </c>
      <c r="C49" s="43">
        <v>1199</v>
      </c>
      <c r="D49" s="60">
        <v>41934</v>
      </c>
      <c r="E49" s="21"/>
    </row>
    <row r="50" spans="1:7">
      <c r="A50">
        <v>6422</v>
      </c>
      <c r="B50" t="s">
        <v>573</v>
      </c>
      <c r="C50" s="43">
        <v>1199</v>
      </c>
      <c r="D50" s="60">
        <v>41934</v>
      </c>
      <c r="E50" s="21"/>
    </row>
    <row r="51" spans="1:7">
      <c r="A51">
        <v>6423</v>
      </c>
      <c r="B51" t="s">
        <v>574</v>
      </c>
      <c r="C51" s="43">
        <v>899</v>
      </c>
      <c r="D51" s="60">
        <v>41934</v>
      </c>
      <c r="E51" s="21"/>
    </row>
    <row r="52" spans="1:7">
      <c r="A52">
        <v>6424</v>
      </c>
      <c r="B52" t="s">
        <v>574</v>
      </c>
      <c r="C52" s="43">
        <v>899</v>
      </c>
      <c r="D52" s="60">
        <v>41934</v>
      </c>
      <c r="E52" s="21"/>
    </row>
    <row r="53" spans="1:7">
      <c r="A53">
        <v>6430</v>
      </c>
      <c r="B53" t="s">
        <v>580</v>
      </c>
      <c r="C53" s="43">
        <v>1388</v>
      </c>
      <c r="D53" s="60">
        <v>41955</v>
      </c>
      <c r="E53" s="21"/>
    </row>
    <row r="54" spans="1:7" ht="12.75" thickBot="1">
      <c r="A54" s="4"/>
      <c r="B54" s="2" t="s">
        <v>48</v>
      </c>
      <c r="C54" s="50">
        <f>SUM(C34:C53)</f>
        <v>14435</v>
      </c>
      <c r="E54" s="21"/>
    </row>
    <row r="55" spans="1:7" ht="12.75" thickTop="1">
      <c r="A55" s="4"/>
      <c r="B55" s="6" t="s">
        <v>597</v>
      </c>
      <c r="C55" s="96">
        <f>C54/5</f>
        <v>2887</v>
      </c>
      <c r="E55" s="21"/>
      <c r="G55" t="s">
        <v>359</v>
      </c>
    </row>
    <row r="56" spans="1:7">
      <c r="A56" s="4"/>
      <c r="B56" s="42" t="s">
        <v>165</v>
      </c>
      <c r="C56" s="97">
        <f>Depreciation!B10</f>
        <v>14894.06</v>
      </c>
      <c r="E56" s="21"/>
    </row>
    <row r="57" spans="1:7">
      <c r="A57" s="4"/>
      <c r="B57" s="99" t="s">
        <v>167</v>
      </c>
      <c r="C57" s="98">
        <f>Depreciation!D10</f>
        <v>0</v>
      </c>
      <c r="E57" s="22"/>
    </row>
    <row r="58" spans="1:7" ht="12.75" thickBot="1">
      <c r="A58" s="4"/>
      <c r="B58" s="100" t="s">
        <v>166</v>
      </c>
      <c r="C58" s="101">
        <f>SUM(C55+C56-C57)</f>
        <v>17781.059999999998</v>
      </c>
      <c r="E58" s="22"/>
    </row>
    <row r="59" spans="1:7" ht="12.75" thickTop="1">
      <c r="A59" s="4"/>
      <c r="C59" s="3"/>
      <c r="E59" s="104"/>
    </row>
    <row r="60" spans="1:7">
      <c r="A60" s="4"/>
      <c r="E60" s="104"/>
    </row>
    <row r="61" spans="1:7">
      <c r="A61" s="4"/>
      <c r="E61" s="104"/>
    </row>
    <row r="62" spans="1:7">
      <c r="A62" s="94" t="s">
        <v>599</v>
      </c>
      <c r="E62" s="104"/>
    </row>
    <row r="63" spans="1:7" ht="12.75" thickBot="1">
      <c r="A63" s="16" t="s">
        <v>164</v>
      </c>
      <c r="B63" s="17" t="s">
        <v>160</v>
      </c>
      <c r="C63" s="17" t="s">
        <v>161</v>
      </c>
      <c r="D63" s="17" t="s">
        <v>162</v>
      </c>
      <c r="E63" s="104"/>
    </row>
    <row r="64" spans="1:7">
      <c r="A64">
        <v>6452</v>
      </c>
      <c r="B64" t="s">
        <v>665</v>
      </c>
      <c r="C64" s="43">
        <v>430</v>
      </c>
      <c r="D64" s="60">
        <v>42119</v>
      </c>
      <c r="E64" s="104"/>
    </row>
    <row r="65" spans="1:5">
      <c r="A65">
        <v>6453</v>
      </c>
      <c r="B65" t="s">
        <v>666</v>
      </c>
      <c r="C65" s="43">
        <v>109</v>
      </c>
      <c r="D65" s="60">
        <v>42119</v>
      </c>
      <c r="E65" s="104"/>
    </row>
    <row r="66" spans="1:5">
      <c r="A66">
        <v>6454</v>
      </c>
      <c r="B66" t="s">
        <v>666</v>
      </c>
      <c r="C66" s="43">
        <v>109</v>
      </c>
      <c r="D66" s="60">
        <v>42119</v>
      </c>
      <c r="E66" s="104"/>
    </row>
    <row r="67" spans="1:5">
      <c r="C67" s="43"/>
      <c r="E67" s="104"/>
    </row>
    <row r="68" spans="1:5">
      <c r="C68" s="43"/>
    </row>
    <row r="69" spans="1:5">
      <c r="C69" s="43"/>
    </row>
    <row r="70" spans="1:5">
      <c r="C70" s="43"/>
    </row>
    <row r="71" spans="1:5">
      <c r="C71" s="43"/>
    </row>
    <row r="72" spans="1:5">
      <c r="C72" s="43"/>
    </row>
    <row r="73" spans="1:5">
      <c r="C73" s="43"/>
      <c r="E73" s="104"/>
    </row>
    <row r="74" spans="1:5">
      <c r="E74" s="104"/>
    </row>
    <row r="75" spans="1:5">
      <c r="E75" s="104"/>
    </row>
    <row r="76" spans="1:5">
      <c r="E76" s="104"/>
    </row>
    <row r="77" spans="1:5">
      <c r="E77" s="104"/>
    </row>
    <row r="78" spans="1:5">
      <c r="E78" s="104"/>
    </row>
    <row r="79" spans="1:5">
      <c r="E79" s="104"/>
    </row>
    <row r="80" spans="1:5">
      <c r="E80" s="104"/>
    </row>
    <row r="81" spans="2:5">
      <c r="E81" s="104"/>
    </row>
    <row r="82" spans="2:5">
      <c r="B82" t="s">
        <v>359</v>
      </c>
      <c r="E82" s="104"/>
    </row>
    <row r="83" spans="2:5">
      <c r="E83" s="104"/>
    </row>
    <row r="84" spans="2:5">
      <c r="E84" s="104"/>
    </row>
    <row r="85" spans="2:5">
      <c r="C85" s="43"/>
      <c r="E85" s="104"/>
    </row>
    <row r="86" spans="2:5">
      <c r="C86" s="43"/>
      <c r="E86" s="104"/>
    </row>
    <row r="87" spans="2:5">
      <c r="C87" s="43"/>
      <c r="E87" s="104"/>
    </row>
    <row r="88" spans="2:5">
      <c r="C88" s="43"/>
      <c r="E88" s="104"/>
    </row>
    <row r="89" spans="2:5">
      <c r="E89" s="104"/>
    </row>
    <row r="90" spans="2:5">
      <c r="E90" s="104"/>
    </row>
    <row r="91" spans="2:5">
      <c r="E91" s="104"/>
    </row>
    <row r="92" spans="2:5">
      <c r="E92" s="104"/>
    </row>
    <row r="93" spans="2:5">
      <c r="E93" s="104"/>
    </row>
    <row r="94" spans="2:5">
      <c r="E94" s="104"/>
    </row>
    <row r="95" spans="2:5">
      <c r="E95" s="104"/>
    </row>
    <row r="96" spans="2:5">
      <c r="E96" s="104"/>
    </row>
    <row r="97" spans="5:5">
      <c r="E97" s="104"/>
    </row>
    <row r="98" spans="5:5">
      <c r="E98" s="104"/>
    </row>
    <row r="99" spans="5:5">
      <c r="E99" s="104"/>
    </row>
    <row r="100" spans="5:5">
      <c r="E100" s="104"/>
    </row>
    <row r="101" spans="5:5">
      <c r="E101" s="104"/>
    </row>
    <row r="102" spans="5:5">
      <c r="E102" s="104"/>
    </row>
    <row r="103" spans="5:5">
      <c r="E103" s="104"/>
    </row>
    <row r="104" spans="5:5">
      <c r="E104" s="104"/>
    </row>
    <row r="105" spans="5:5">
      <c r="E105" s="104"/>
    </row>
    <row r="106" spans="5:5">
      <c r="E106" s="104"/>
    </row>
    <row r="107" spans="5:5">
      <c r="E107" s="104"/>
    </row>
    <row r="108" spans="5:5">
      <c r="E108" s="104"/>
    </row>
    <row r="109" spans="5:5">
      <c r="E109" s="104"/>
    </row>
    <row r="110" spans="5:5">
      <c r="E110" s="104"/>
    </row>
    <row r="111" spans="5:5">
      <c r="E111" s="104"/>
    </row>
    <row r="112" spans="5:5">
      <c r="E112" s="104"/>
    </row>
    <row r="131" spans="5:5">
      <c r="E131" s="21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zoomScaleNormal="100" workbookViewId="0">
      <selection activeCell="G21" sqref="G21"/>
    </sheetView>
  </sheetViews>
  <sheetFormatPr defaultColWidth="9" defaultRowHeight="12"/>
  <cols>
    <col min="1" max="1" width="11" customWidth="1"/>
    <col min="2" max="2" width="23.140625" customWidth="1"/>
    <col min="3" max="3" width="11.85546875" customWidth="1"/>
    <col min="4" max="4" width="19.7109375" customWidth="1"/>
    <col min="5" max="5" width="9.140625" bestFit="1" customWidth="1"/>
    <col min="6" max="6" width="12.5703125" bestFit="1" customWidth="1"/>
    <col min="7" max="7" width="11.85546875" bestFit="1" customWidth="1"/>
  </cols>
  <sheetData>
    <row r="1" spans="1:7" ht="16.5">
      <c r="A1" s="10" t="s">
        <v>649</v>
      </c>
      <c r="B1" s="19"/>
      <c r="C1" s="19"/>
      <c r="D1" s="10" t="s">
        <v>598</v>
      </c>
    </row>
    <row r="3" spans="1:7">
      <c r="A3" s="5" t="s">
        <v>49</v>
      </c>
      <c r="B3" s="6" t="s">
        <v>109</v>
      </c>
    </row>
    <row r="4" spans="1:7">
      <c r="A4" s="5"/>
      <c r="B4" s="6"/>
    </row>
    <row r="5" spans="1:7">
      <c r="A5" s="5" t="s">
        <v>44</v>
      </c>
      <c r="B5" s="6"/>
      <c r="F5" s="6" t="s">
        <v>142</v>
      </c>
      <c r="G5" s="6" t="s">
        <v>143</v>
      </c>
    </row>
    <row r="6" spans="1:7" ht="12.75" thickBot="1">
      <c r="A6" s="17" t="s">
        <v>46</v>
      </c>
      <c r="B6" s="17"/>
      <c r="C6" s="17"/>
      <c r="D6" s="18" t="s">
        <v>598</v>
      </c>
      <c r="F6" s="14"/>
      <c r="G6" s="14"/>
    </row>
    <row r="7" spans="1:7">
      <c r="A7" s="1">
        <v>4000</v>
      </c>
      <c r="B7" t="s">
        <v>43</v>
      </c>
      <c r="C7" s="21"/>
      <c r="D7" s="26">
        <v>7000.8</v>
      </c>
      <c r="F7" s="61">
        <f>F18</f>
        <v>0</v>
      </c>
      <c r="G7" s="61">
        <f>D7-F7</f>
        <v>7000.8</v>
      </c>
    </row>
    <row r="8" spans="1:7">
      <c r="A8" s="4">
        <v>4010</v>
      </c>
      <c r="B8" t="s">
        <v>38</v>
      </c>
      <c r="D8" s="26">
        <v>400</v>
      </c>
      <c r="F8" s="51"/>
      <c r="G8" s="61">
        <f>F8</f>
        <v>0</v>
      </c>
    </row>
    <row r="9" spans="1:7">
      <c r="A9" s="4">
        <v>4070</v>
      </c>
      <c r="B9" t="s">
        <v>6</v>
      </c>
      <c r="D9" s="43">
        <v>400</v>
      </c>
      <c r="F9" s="48"/>
      <c r="G9" s="63">
        <f>F9</f>
        <v>0</v>
      </c>
    </row>
    <row r="10" spans="1:7" ht="12.75" thickBot="1">
      <c r="C10" s="2" t="s">
        <v>62</v>
      </c>
      <c r="D10" s="27">
        <f>SUM(D7:D9)</f>
        <v>7800.8</v>
      </c>
      <c r="E10" s="2" t="s">
        <v>48</v>
      </c>
      <c r="F10" s="50">
        <f>SUM(F8:F9)</f>
        <v>0</v>
      </c>
      <c r="G10" s="56">
        <f>SUM(G7:G9)</f>
        <v>7000.8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20">
        <v>4100</v>
      </c>
      <c r="B13" s="9" t="s">
        <v>39</v>
      </c>
      <c r="C13" s="9"/>
      <c r="D13" s="26">
        <f>C30</f>
        <v>235.8</v>
      </c>
      <c r="F13" s="43"/>
      <c r="G13" s="3">
        <f t="shared" ref="G13:G17" si="0">D13-F13</f>
        <v>235.8</v>
      </c>
    </row>
    <row r="14" spans="1:7">
      <c r="A14" s="20">
        <v>4130</v>
      </c>
      <c r="B14" s="9" t="s">
        <v>41</v>
      </c>
      <c r="C14" s="9"/>
      <c r="D14" s="26">
        <v>1000</v>
      </c>
      <c r="F14" s="43"/>
      <c r="G14" s="3">
        <f t="shared" si="0"/>
        <v>1000</v>
      </c>
    </row>
    <row r="15" spans="1:7">
      <c r="A15" s="4">
        <v>4200</v>
      </c>
      <c r="B15" s="25" t="s">
        <v>416</v>
      </c>
      <c r="D15" s="43">
        <v>1025</v>
      </c>
      <c r="F15" s="51"/>
      <c r="G15" s="3">
        <f t="shared" si="0"/>
        <v>1025</v>
      </c>
    </row>
    <row r="16" spans="1:7">
      <c r="A16" s="4">
        <v>4750</v>
      </c>
      <c r="B16" s="25" t="s">
        <v>417</v>
      </c>
      <c r="D16" s="43">
        <v>2540</v>
      </c>
      <c r="F16" s="51"/>
      <c r="G16" s="3">
        <f t="shared" si="0"/>
        <v>2540</v>
      </c>
    </row>
    <row r="17" spans="1:7">
      <c r="A17" s="4">
        <v>4760</v>
      </c>
      <c r="B17" s="199" t="s">
        <v>617</v>
      </c>
      <c r="D17" s="43">
        <v>3000</v>
      </c>
      <c r="F17" s="48"/>
      <c r="G17" s="63">
        <f t="shared" si="0"/>
        <v>3000</v>
      </c>
    </row>
    <row r="18" spans="1:7" ht="12.75" thickBot="1">
      <c r="C18" s="2" t="s">
        <v>62</v>
      </c>
      <c r="D18" s="27">
        <f>SUM(D13:D17)</f>
        <v>7800.8</v>
      </c>
      <c r="E18" s="74" t="s">
        <v>48</v>
      </c>
      <c r="F18" s="50">
        <f>SUM(F13:F17)</f>
        <v>0</v>
      </c>
      <c r="G18" s="66">
        <f>SUM(G13:G17)</f>
        <v>7800.8</v>
      </c>
    </row>
    <row r="19" spans="1:7" ht="12.75" thickTop="1"/>
    <row r="21" spans="1:7">
      <c r="A21" s="94" t="s">
        <v>159</v>
      </c>
    </row>
    <row r="22" spans="1:7" ht="12.75" thickBot="1">
      <c r="A22" s="16" t="s">
        <v>164</v>
      </c>
      <c r="B22" s="17" t="s">
        <v>160</v>
      </c>
      <c r="C22" s="17" t="s">
        <v>161</v>
      </c>
      <c r="D22" s="17" t="s">
        <v>162</v>
      </c>
      <c r="E22" s="17"/>
    </row>
    <row r="23" spans="1:7">
      <c r="A23" s="103">
        <v>6136</v>
      </c>
      <c r="B23" s="22" t="s">
        <v>312</v>
      </c>
      <c r="C23" s="46">
        <v>175</v>
      </c>
      <c r="D23" s="129">
        <v>40648</v>
      </c>
      <c r="E23" s="21"/>
    </row>
    <row r="24" spans="1:7">
      <c r="A24" s="103">
        <v>6137</v>
      </c>
      <c r="B24" s="22" t="s">
        <v>312</v>
      </c>
      <c r="C24" s="46">
        <v>175</v>
      </c>
      <c r="D24" s="129">
        <v>40648</v>
      </c>
      <c r="E24" s="21"/>
    </row>
    <row r="25" spans="1:7">
      <c r="A25" s="103">
        <v>6138</v>
      </c>
      <c r="B25" s="104" t="s">
        <v>313</v>
      </c>
      <c r="C25" s="46">
        <v>200</v>
      </c>
      <c r="D25" s="129">
        <v>40648</v>
      </c>
      <c r="E25" s="21"/>
    </row>
    <row r="26" spans="1:7">
      <c r="A26">
        <v>6234</v>
      </c>
      <c r="B26" t="s">
        <v>365</v>
      </c>
      <c r="C26" s="43">
        <v>215</v>
      </c>
      <c r="D26" s="60">
        <v>41208</v>
      </c>
      <c r="E26" s="21"/>
    </row>
    <row r="27" spans="1:7">
      <c r="A27">
        <v>6237</v>
      </c>
      <c r="B27" t="s">
        <v>366</v>
      </c>
      <c r="C27" s="43">
        <v>215</v>
      </c>
      <c r="D27" s="60">
        <v>41208</v>
      </c>
      <c r="E27" s="21"/>
    </row>
    <row r="28" spans="1:7">
      <c r="A28">
        <v>6427</v>
      </c>
      <c r="B28" t="s">
        <v>576</v>
      </c>
      <c r="C28" s="43">
        <v>199</v>
      </c>
      <c r="D28" s="60">
        <v>41947</v>
      </c>
      <c r="E28" s="21"/>
    </row>
    <row r="29" spans="1:7" ht="12.75" thickBot="1">
      <c r="A29" s="4"/>
      <c r="B29" s="2" t="s">
        <v>48</v>
      </c>
      <c r="C29" s="50">
        <f>SUM(C23:C28)</f>
        <v>1179</v>
      </c>
      <c r="E29" s="22"/>
    </row>
    <row r="30" spans="1:7" ht="12.75" thickTop="1">
      <c r="A30" s="4"/>
      <c r="B30" s="6" t="s">
        <v>597</v>
      </c>
      <c r="C30" s="96">
        <f>C29/5</f>
        <v>235.8</v>
      </c>
      <c r="E30" s="22"/>
    </row>
    <row r="31" spans="1:7">
      <c r="A31" s="4"/>
      <c r="B31" s="42" t="s">
        <v>165</v>
      </c>
      <c r="C31" s="97">
        <f>Depreciation!B11</f>
        <v>1479.5</v>
      </c>
      <c r="E31" s="104"/>
    </row>
    <row r="32" spans="1:7">
      <c r="A32" s="4"/>
      <c r="B32" s="99" t="s">
        <v>167</v>
      </c>
      <c r="C32" s="98">
        <f>Depreciation!D11</f>
        <v>0</v>
      </c>
      <c r="E32" s="104"/>
    </row>
    <row r="33" spans="1:5" ht="12.75" thickBot="1">
      <c r="A33" s="4"/>
      <c r="B33" s="100" t="s">
        <v>166</v>
      </c>
      <c r="C33" s="101">
        <f>SUM(C30+C31-C32)</f>
        <v>1715.3</v>
      </c>
    </row>
    <row r="34" spans="1:5" ht="12.75" thickTop="1">
      <c r="A34" s="4"/>
      <c r="C34" s="3"/>
    </row>
    <row r="35" spans="1:5">
      <c r="A35" s="4"/>
    </row>
    <row r="36" spans="1:5">
      <c r="A36" s="94" t="s">
        <v>599</v>
      </c>
    </row>
    <row r="37" spans="1:5" ht="12.75" thickBot="1">
      <c r="A37" s="16" t="s">
        <v>164</v>
      </c>
      <c r="B37" s="17" t="s">
        <v>160</v>
      </c>
      <c r="C37" s="17" t="s">
        <v>161</v>
      </c>
      <c r="D37" s="17" t="s">
        <v>162</v>
      </c>
    </row>
    <row r="39" spans="1:5">
      <c r="C39" s="43"/>
    </row>
    <row r="40" spans="1:5">
      <c r="C40" s="43"/>
    </row>
    <row r="41" spans="1:5">
      <c r="C41" s="43"/>
    </row>
    <row r="42" spans="1:5">
      <c r="C42" s="43"/>
      <c r="E42" s="21"/>
    </row>
    <row r="43" spans="1:5">
      <c r="C43" s="43"/>
    </row>
    <row r="44" spans="1:5">
      <c r="C44" s="43"/>
    </row>
  </sheetData>
  <phoneticPr fontId="0" type="noConversion"/>
  <pageMargins left="0.75" right="0.75" top="1" bottom="1" header="0.5" footer="0.5"/>
  <pageSetup scale="94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B31" sqref="B31"/>
    </sheetView>
  </sheetViews>
  <sheetFormatPr defaultRowHeight="12"/>
  <cols>
    <col min="1" max="1" width="13.5703125" customWidth="1"/>
    <col min="2" max="2" width="12.28515625" customWidth="1"/>
    <col min="4" max="4" width="14.28515625" customWidth="1"/>
    <col min="6" max="6" width="12.7109375" customWidth="1"/>
    <col min="7" max="7" width="19" customWidth="1"/>
  </cols>
  <sheetData>
    <row r="1" spans="1:7" ht="16.5">
      <c r="A1" s="10" t="s">
        <v>636</v>
      </c>
      <c r="B1" s="19"/>
      <c r="C1" s="19"/>
      <c r="D1" s="10" t="s">
        <v>598</v>
      </c>
    </row>
    <row r="3" spans="1:7">
      <c r="A3" s="5" t="s">
        <v>47</v>
      </c>
      <c r="B3" s="6" t="s">
        <v>543</v>
      </c>
    </row>
    <row r="5" spans="1:7">
      <c r="A5" s="5" t="s">
        <v>44</v>
      </c>
      <c r="D5" s="38"/>
      <c r="F5" s="6" t="s">
        <v>142</v>
      </c>
      <c r="G5" s="6" t="s">
        <v>143</v>
      </c>
    </row>
    <row r="6" spans="1:7" ht="12.75" thickBot="1">
      <c r="A6" s="17" t="s">
        <v>46</v>
      </c>
      <c r="B6" s="14"/>
      <c r="C6" s="14"/>
      <c r="D6" s="31" t="s">
        <v>598</v>
      </c>
      <c r="F6" s="14"/>
      <c r="G6" s="14"/>
    </row>
    <row r="7" spans="1:7">
      <c r="A7" s="1">
        <v>4000</v>
      </c>
      <c r="B7" t="s">
        <v>43</v>
      </c>
      <c r="D7" s="26">
        <v>200</v>
      </c>
      <c r="F7" s="43">
        <f>F15</f>
        <v>0</v>
      </c>
      <c r="G7" s="3">
        <f>D7-F7</f>
        <v>200</v>
      </c>
    </row>
    <row r="8" spans="1:7">
      <c r="A8" s="1">
        <v>4010</v>
      </c>
      <c r="B8" t="s">
        <v>38</v>
      </c>
      <c r="D8" s="26">
        <v>100</v>
      </c>
      <c r="F8" s="43"/>
      <c r="G8" s="3">
        <f>F8</f>
        <v>0</v>
      </c>
    </row>
    <row r="9" spans="1:7">
      <c r="A9" s="1">
        <v>4070</v>
      </c>
      <c r="B9" t="s">
        <v>6</v>
      </c>
      <c r="D9" s="29">
        <v>50</v>
      </c>
      <c r="F9" s="48"/>
      <c r="G9" s="63">
        <f>F9</f>
        <v>0</v>
      </c>
    </row>
    <row r="10" spans="1:7" ht="12.75" thickBot="1">
      <c r="C10" s="2" t="s">
        <v>62</v>
      </c>
      <c r="D10" s="30">
        <f>SUM(D6:E9)</f>
        <v>350</v>
      </c>
      <c r="E10" s="2" t="s">
        <v>48</v>
      </c>
      <c r="F10" s="50">
        <f>SUM(F8:F9)</f>
        <v>0</v>
      </c>
      <c r="G10" s="56">
        <f>SUM(G7:G9)</f>
        <v>200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200">
        <v>4180</v>
      </c>
      <c r="B13" s="196" t="s">
        <v>271</v>
      </c>
      <c r="C13" s="9"/>
      <c r="D13" s="24">
        <v>100</v>
      </c>
      <c r="F13" s="9"/>
      <c r="G13" s="61">
        <f>(D13-F13)</f>
        <v>100</v>
      </c>
    </row>
    <row r="14" spans="1:7">
      <c r="A14" s="20">
        <v>4750</v>
      </c>
      <c r="B14" s="201" t="s">
        <v>637</v>
      </c>
      <c r="C14" s="9"/>
      <c r="D14" s="29">
        <v>250</v>
      </c>
      <c r="F14" s="48"/>
      <c r="G14" s="63">
        <f>(D14-F14)</f>
        <v>250</v>
      </c>
    </row>
    <row r="15" spans="1:7" ht="12.75" thickBot="1">
      <c r="C15" s="2" t="s">
        <v>62</v>
      </c>
      <c r="D15" s="30">
        <f>SUM(D13:D14)</f>
        <v>350</v>
      </c>
      <c r="E15" s="74" t="s">
        <v>48</v>
      </c>
      <c r="F15" s="50">
        <f>SUM(F13:F14)</f>
        <v>0</v>
      </c>
      <c r="G15" s="66">
        <f>SUM(G13:G14)</f>
        <v>350</v>
      </c>
    </row>
    <row r="16" spans="1:7" ht="12.75" thickTop="1"/>
  </sheetData>
  <pageMargins left="0.7" right="0.7" top="0.75" bottom="0.75" header="0.3" footer="0.3"/>
  <pageSetup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D14" sqref="D14"/>
    </sheetView>
  </sheetViews>
  <sheetFormatPr defaultRowHeight="12"/>
  <cols>
    <col min="1" max="1" width="10" customWidth="1"/>
    <col min="3" max="3" width="36.28515625" customWidth="1"/>
    <col min="4" max="4" width="14.28515625" customWidth="1"/>
    <col min="5" max="5" width="5.42578125" customWidth="1"/>
    <col min="6" max="6" width="13.140625" customWidth="1"/>
    <col min="7" max="7" width="12.42578125" customWidth="1"/>
  </cols>
  <sheetData>
    <row r="1" spans="1:7" ht="16.5">
      <c r="A1" s="10" t="s">
        <v>508</v>
      </c>
      <c r="B1" s="19"/>
      <c r="C1" s="19"/>
      <c r="D1" s="10" t="s">
        <v>598</v>
      </c>
    </row>
    <row r="3" spans="1:7">
      <c r="A3" s="5" t="s">
        <v>47</v>
      </c>
      <c r="B3" s="6" t="s">
        <v>542</v>
      </c>
    </row>
    <row r="5" spans="1:7">
      <c r="A5" s="5" t="s">
        <v>44</v>
      </c>
      <c r="D5" s="38"/>
      <c r="F5" s="6" t="s">
        <v>142</v>
      </c>
      <c r="G5" s="6" t="s">
        <v>143</v>
      </c>
    </row>
    <row r="6" spans="1:7" ht="12.75" thickBot="1">
      <c r="A6" s="17" t="s">
        <v>46</v>
      </c>
      <c r="B6" s="14"/>
      <c r="C6" s="14"/>
      <c r="D6" s="31" t="s">
        <v>598</v>
      </c>
      <c r="F6" s="14"/>
      <c r="G6" s="14"/>
    </row>
    <row r="7" spans="1:7">
      <c r="A7" s="1">
        <v>4000</v>
      </c>
      <c r="B7" t="s">
        <v>43</v>
      </c>
      <c r="D7" s="26">
        <v>3200</v>
      </c>
      <c r="F7" s="43">
        <f>F14</f>
        <v>0</v>
      </c>
      <c r="G7" s="3">
        <f>D7-F7</f>
        <v>3200</v>
      </c>
    </row>
    <row r="8" spans="1:7">
      <c r="A8" s="1">
        <v>4010</v>
      </c>
      <c r="B8" t="s">
        <v>38</v>
      </c>
      <c r="D8" s="26">
        <v>420</v>
      </c>
      <c r="F8" s="43"/>
      <c r="G8" s="3">
        <f>F8</f>
        <v>0</v>
      </c>
    </row>
    <row r="9" spans="1:7">
      <c r="A9" s="1">
        <v>4070</v>
      </c>
      <c r="B9" t="s">
        <v>6</v>
      </c>
      <c r="D9" s="29">
        <v>250</v>
      </c>
      <c r="F9" s="48"/>
      <c r="G9" s="63">
        <f>F9</f>
        <v>0</v>
      </c>
    </row>
    <row r="10" spans="1:7" ht="12.75" thickBot="1">
      <c r="C10" s="2" t="s">
        <v>62</v>
      </c>
      <c r="D10" s="30">
        <f>SUM(D6:E9)</f>
        <v>3870</v>
      </c>
      <c r="E10" s="2" t="s">
        <v>48</v>
      </c>
      <c r="F10" s="50">
        <f>SUM(F8:F9)</f>
        <v>0</v>
      </c>
      <c r="G10" s="56">
        <f>SUM(G7:G9)</f>
        <v>3200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200">
        <v>4750</v>
      </c>
      <c r="B13" s="196" t="s">
        <v>510</v>
      </c>
      <c r="C13" s="9"/>
      <c r="D13" s="168">
        <v>3870</v>
      </c>
      <c r="F13" s="75"/>
      <c r="G13" s="72">
        <f>(D13-F13)</f>
        <v>3870</v>
      </c>
    </row>
    <row r="14" spans="1:7" ht="12.75" thickBot="1">
      <c r="C14" s="2" t="s">
        <v>62</v>
      </c>
      <c r="D14" s="30">
        <f>SUM(D13:D13)</f>
        <v>3870</v>
      </c>
      <c r="E14" s="74" t="s">
        <v>48</v>
      </c>
      <c r="F14" s="50">
        <f>SUM(F13)</f>
        <v>0</v>
      </c>
      <c r="G14" s="66">
        <f>SUM(G13)</f>
        <v>3870</v>
      </c>
    </row>
    <row r="15" spans="1:7" ht="12.75" thickTop="1"/>
  </sheetData>
  <pageMargins left="0.7" right="0.7" top="0.75" bottom="0.75" header="0.3" footer="0.3"/>
  <pageSetup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D22" sqref="D22:D23"/>
    </sheetView>
  </sheetViews>
  <sheetFormatPr defaultRowHeight="12"/>
  <cols>
    <col min="1" max="1" width="10" customWidth="1"/>
    <col min="2" max="2" width="33.85546875" customWidth="1"/>
    <col min="4" max="4" width="12.85546875" customWidth="1"/>
    <col min="5" max="5" width="5" customWidth="1"/>
    <col min="6" max="6" width="12.28515625" customWidth="1"/>
    <col min="7" max="7" width="12.42578125" customWidth="1"/>
  </cols>
  <sheetData>
    <row r="1" spans="1:7" ht="16.5">
      <c r="A1" s="10" t="s">
        <v>353</v>
      </c>
      <c r="B1" s="19"/>
      <c r="C1" s="19"/>
      <c r="D1" s="10" t="s">
        <v>598</v>
      </c>
    </row>
    <row r="3" spans="1:7">
      <c r="A3" s="5" t="s">
        <v>47</v>
      </c>
      <c r="B3" s="6" t="s">
        <v>357</v>
      </c>
    </row>
    <row r="5" spans="1:7">
      <c r="A5" s="5" t="s">
        <v>44</v>
      </c>
      <c r="D5" s="38"/>
      <c r="F5" s="6" t="s">
        <v>142</v>
      </c>
      <c r="G5" s="6" t="s">
        <v>143</v>
      </c>
    </row>
    <row r="6" spans="1:7" ht="12.75" thickBot="1">
      <c r="A6" s="17" t="s">
        <v>46</v>
      </c>
      <c r="B6" s="14"/>
      <c r="C6" s="14"/>
      <c r="D6" s="31" t="s">
        <v>598</v>
      </c>
      <c r="F6" s="14"/>
      <c r="G6" s="14"/>
    </row>
    <row r="7" spans="1:7">
      <c r="A7" s="1">
        <v>4000</v>
      </c>
      <c r="B7" t="s">
        <v>43</v>
      </c>
      <c r="D7" s="26">
        <v>1220</v>
      </c>
      <c r="F7" s="43">
        <f>F16</f>
        <v>0</v>
      </c>
      <c r="G7" s="3">
        <f>D7-F7</f>
        <v>1220</v>
      </c>
    </row>
    <row r="8" spans="1:7">
      <c r="A8" s="1">
        <v>4010</v>
      </c>
      <c r="B8" t="s">
        <v>38</v>
      </c>
      <c r="D8" s="26">
        <v>350</v>
      </c>
      <c r="F8" s="43"/>
      <c r="G8" s="3">
        <f>F8</f>
        <v>0</v>
      </c>
    </row>
    <row r="9" spans="1:7">
      <c r="A9" s="1">
        <v>4070</v>
      </c>
      <c r="B9" t="s">
        <v>6</v>
      </c>
      <c r="D9" s="29">
        <v>400</v>
      </c>
      <c r="F9" s="48"/>
      <c r="G9" s="63">
        <f>F9</f>
        <v>0</v>
      </c>
    </row>
    <row r="10" spans="1:7" ht="12.75" thickBot="1">
      <c r="C10" s="2" t="s">
        <v>62</v>
      </c>
      <c r="D10" s="30">
        <f>SUM(D6:E9)</f>
        <v>1970</v>
      </c>
      <c r="E10" s="2" t="s">
        <v>48</v>
      </c>
      <c r="F10" s="50">
        <f>SUM(F8:F9)</f>
        <v>0</v>
      </c>
      <c r="G10" s="56">
        <f>SUM(G7:G9)</f>
        <v>1220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E12" s="14"/>
      <c r="F12" s="14"/>
      <c r="G12" s="14"/>
    </row>
    <row r="13" spans="1:7">
      <c r="A13" s="1">
        <v>4200</v>
      </c>
      <c r="B13" s="199" t="s">
        <v>480</v>
      </c>
      <c r="D13" s="51">
        <v>510</v>
      </c>
      <c r="F13" s="51"/>
      <c r="G13" s="61">
        <f>D13-F13</f>
        <v>510</v>
      </c>
    </row>
    <row r="14" spans="1:7">
      <c r="A14" s="1">
        <v>4300</v>
      </c>
      <c r="B14" s="199" t="s">
        <v>196</v>
      </c>
      <c r="D14" s="51">
        <v>1200</v>
      </c>
      <c r="F14" s="51"/>
      <c r="G14" s="61">
        <f>D14-F14</f>
        <v>1200</v>
      </c>
    </row>
    <row r="15" spans="1:7">
      <c r="A15" s="1">
        <v>4750</v>
      </c>
      <c r="B15" s="199" t="s">
        <v>468</v>
      </c>
      <c r="D15" s="48">
        <v>260</v>
      </c>
      <c r="F15" s="48"/>
      <c r="G15" s="63">
        <f>D15-F15</f>
        <v>260</v>
      </c>
    </row>
    <row r="16" spans="1:7" ht="12.75" thickBot="1">
      <c r="C16" s="2" t="s">
        <v>62</v>
      </c>
      <c r="D16" s="30">
        <f>SUM(D13:D15)</f>
        <v>1970</v>
      </c>
      <c r="E16" s="74" t="s">
        <v>48</v>
      </c>
      <c r="F16" s="50">
        <f>SUM(F13:F15)</f>
        <v>0</v>
      </c>
      <c r="G16" s="66">
        <f>SUM(G13:G15)</f>
        <v>1970</v>
      </c>
    </row>
    <row r="17" ht="12.75" thickTop="1"/>
  </sheetData>
  <pageMargins left="0.7" right="0.7" top="0.75" bottom="0.75" header="0.3" footer="0.3"/>
  <pageSetup orientation="portrait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D33" sqref="D33"/>
    </sheetView>
  </sheetViews>
  <sheetFormatPr defaultRowHeight="12"/>
  <cols>
    <col min="1" max="1" width="17.5703125" customWidth="1"/>
    <col min="2" max="2" width="16" customWidth="1"/>
    <col min="4" max="4" width="14.42578125" customWidth="1"/>
    <col min="5" max="5" width="5.7109375" customWidth="1"/>
    <col min="6" max="6" width="12.140625" customWidth="1"/>
    <col min="7" max="7" width="14.5703125" customWidth="1"/>
  </cols>
  <sheetData>
    <row r="1" spans="1:7" ht="16.5">
      <c r="A1" s="10" t="s">
        <v>267</v>
      </c>
      <c r="B1" s="19"/>
      <c r="C1" s="19"/>
      <c r="D1" s="10" t="s">
        <v>598</v>
      </c>
    </row>
    <row r="3" spans="1:7">
      <c r="A3" s="5" t="s">
        <v>47</v>
      </c>
      <c r="B3" s="6" t="s">
        <v>268</v>
      </c>
    </row>
    <row r="5" spans="1:7">
      <c r="A5" s="5" t="s">
        <v>44</v>
      </c>
      <c r="D5" s="38"/>
      <c r="F5" s="6" t="s">
        <v>142</v>
      </c>
      <c r="G5" s="6" t="s">
        <v>143</v>
      </c>
    </row>
    <row r="6" spans="1:7" ht="12.75" thickBot="1">
      <c r="A6" s="17" t="s">
        <v>46</v>
      </c>
      <c r="B6" s="14"/>
      <c r="C6" s="14"/>
      <c r="D6" s="31" t="s">
        <v>598</v>
      </c>
      <c r="F6" s="14"/>
      <c r="G6" s="14"/>
    </row>
    <row r="7" spans="1:7">
      <c r="A7" s="1">
        <v>4000</v>
      </c>
      <c r="B7" t="s">
        <v>43</v>
      </c>
      <c r="D7" s="26">
        <v>1945</v>
      </c>
      <c r="F7" s="43">
        <f>F17</f>
        <v>0</v>
      </c>
      <c r="G7" s="3">
        <f>D7-F7</f>
        <v>1945</v>
      </c>
    </row>
    <row r="8" spans="1:7">
      <c r="A8" s="1">
        <v>4010</v>
      </c>
      <c r="B8" t="s">
        <v>38</v>
      </c>
      <c r="D8" s="26">
        <v>225</v>
      </c>
      <c r="F8" s="43"/>
      <c r="G8" s="3">
        <f>F8</f>
        <v>0</v>
      </c>
    </row>
    <row r="9" spans="1:7">
      <c r="A9" s="1">
        <v>4070</v>
      </c>
      <c r="B9" t="s">
        <v>6</v>
      </c>
      <c r="D9" s="29">
        <v>100</v>
      </c>
      <c r="F9" s="48"/>
      <c r="G9" s="63">
        <f>F9</f>
        <v>0</v>
      </c>
    </row>
    <row r="10" spans="1:7" ht="12.75" thickBot="1">
      <c r="C10" s="2" t="s">
        <v>62</v>
      </c>
      <c r="D10" s="30">
        <f>SUM(D6:E9)</f>
        <v>2270</v>
      </c>
      <c r="E10" s="2" t="s">
        <v>48</v>
      </c>
      <c r="F10" s="50">
        <f>SUM(F8:F9)</f>
        <v>0</v>
      </c>
      <c r="G10" s="56">
        <f>SUM(G7:G9)</f>
        <v>1945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1">
        <v>4200</v>
      </c>
      <c r="B13" s="199" t="s">
        <v>481</v>
      </c>
      <c r="D13" s="51">
        <v>200</v>
      </c>
      <c r="F13" s="51"/>
      <c r="G13" s="61">
        <f>D13-F13</f>
        <v>200</v>
      </c>
    </row>
    <row r="14" spans="1:7">
      <c r="A14" s="1">
        <v>4210</v>
      </c>
      <c r="B14" s="199" t="s">
        <v>482</v>
      </c>
      <c r="D14" s="51">
        <v>820</v>
      </c>
      <c r="F14" s="51"/>
      <c r="G14" s="61">
        <f>D14-F14</f>
        <v>820</v>
      </c>
    </row>
    <row r="15" spans="1:7">
      <c r="A15" s="1">
        <v>4300</v>
      </c>
      <c r="B15" s="199" t="s">
        <v>196</v>
      </c>
      <c r="D15" s="51">
        <v>600</v>
      </c>
      <c r="F15" s="51"/>
      <c r="G15" s="61">
        <f>D15-F15</f>
        <v>600</v>
      </c>
    </row>
    <row r="16" spans="1:7">
      <c r="A16" s="1">
        <v>4750</v>
      </c>
      <c r="B16" s="199" t="s">
        <v>618</v>
      </c>
      <c r="D16" s="48">
        <v>650</v>
      </c>
      <c r="F16" s="48"/>
      <c r="G16" s="63">
        <f>D16-F16</f>
        <v>650</v>
      </c>
    </row>
    <row r="17" spans="3:7" ht="12.75" thickBot="1">
      <c r="C17" s="2" t="s">
        <v>62</v>
      </c>
      <c r="D17" s="30">
        <f>SUM(D13:D16)</f>
        <v>2270</v>
      </c>
      <c r="E17" s="74" t="s">
        <v>48</v>
      </c>
      <c r="F17" s="50">
        <f>SUM(F13:F16)</f>
        <v>0</v>
      </c>
      <c r="G17" s="66">
        <f>SUM(G13:G16)</f>
        <v>2270</v>
      </c>
    </row>
    <row r="18" spans="3:7" ht="12.75" thickTop="1"/>
  </sheetData>
  <phoneticPr fontId="12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G23" sqref="G23"/>
    </sheetView>
  </sheetViews>
  <sheetFormatPr defaultRowHeight="12"/>
  <cols>
    <col min="1" max="1" width="12" customWidth="1"/>
    <col min="2" max="2" width="24.85546875" customWidth="1"/>
    <col min="3" max="3" width="10.28515625" customWidth="1"/>
    <col min="4" max="4" width="12.85546875" customWidth="1"/>
    <col min="6" max="6" width="12.85546875" customWidth="1"/>
    <col min="7" max="7" width="14" customWidth="1"/>
  </cols>
  <sheetData>
    <row r="1" spans="1:7" ht="16.5">
      <c r="A1" s="10" t="s">
        <v>405</v>
      </c>
      <c r="B1" s="19"/>
      <c r="C1" s="19"/>
      <c r="D1" s="10" t="s">
        <v>598</v>
      </c>
    </row>
    <row r="3" spans="1:7">
      <c r="A3" s="5" t="s">
        <v>47</v>
      </c>
      <c r="B3" s="6" t="s">
        <v>428</v>
      </c>
    </row>
    <row r="5" spans="1:7">
      <c r="A5" s="5" t="s">
        <v>44</v>
      </c>
      <c r="D5" s="38"/>
      <c r="F5" s="6" t="s">
        <v>142</v>
      </c>
      <c r="G5" s="6" t="s">
        <v>143</v>
      </c>
    </row>
    <row r="6" spans="1:7" ht="12.75" thickBot="1">
      <c r="A6" s="17" t="s">
        <v>46</v>
      </c>
      <c r="B6" s="14"/>
      <c r="C6" s="14"/>
      <c r="D6" s="31" t="s">
        <v>598</v>
      </c>
      <c r="F6" s="14"/>
      <c r="G6" s="14"/>
    </row>
    <row r="7" spans="1:7">
      <c r="A7" s="1">
        <v>4000</v>
      </c>
      <c r="B7" t="s">
        <v>43</v>
      </c>
      <c r="D7" s="26">
        <v>30535</v>
      </c>
      <c r="F7" s="43">
        <f>F16</f>
        <v>0</v>
      </c>
      <c r="G7" s="3">
        <f>D7-F7</f>
        <v>30535</v>
      </c>
    </row>
    <row r="8" spans="1:7">
      <c r="A8" s="1">
        <v>4010</v>
      </c>
      <c r="B8" t="s">
        <v>38</v>
      </c>
      <c r="D8" s="26">
        <v>200</v>
      </c>
      <c r="F8" s="43"/>
      <c r="G8" s="3">
        <f>F8</f>
        <v>0</v>
      </c>
    </row>
    <row r="9" spans="1:7">
      <c r="A9" s="1">
        <v>4070</v>
      </c>
      <c r="B9" t="s">
        <v>6</v>
      </c>
      <c r="D9" s="29">
        <v>0</v>
      </c>
      <c r="F9" s="48"/>
      <c r="G9" s="63">
        <f>F9</f>
        <v>0</v>
      </c>
    </row>
    <row r="10" spans="1:7" ht="12.75" thickBot="1">
      <c r="C10" s="2" t="s">
        <v>62</v>
      </c>
      <c r="D10" s="30">
        <f>SUM(D6:E9)</f>
        <v>30735</v>
      </c>
      <c r="E10" s="2" t="s">
        <v>48</v>
      </c>
      <c r="F10" s="50">
        <f>SUM(F8:F9)</f>
        <v>0</v>
      </c>
      <c r="G10" s="56">
        <f>SUM(G7:G9)</f>
        <v>30535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177"/>
      <c r="E12" s="178"/>
      <c r="F12" s="178"/>
      <c r="G12" s="178"/>
    </row>
    <row r="13" spans="1:7">
      <c r="A13" s="200">
        <v>4180</v>
      </c>
      <c r="B13" s="196" t="s">
        <v>271</v>
      </c>
      <c r="C13" s="9"/>
      <c r="D13" s="24">
        <v>4519</v>
      </c>
      <c r="E13" s="9"/>
      <c r="F13" s="9"/>
      <c r="G13" s="61">
        <f>D13-F13</f>
        <v>4519</v>
      </c>
    </row>
    <row r="14" spans="1:7">
      <c r="A14" s="1">
        <v>4130</v>
      </c>
      <c r="B14" s="199" t="s">
        <v>619</v>
      </c>
      <c r="D14" s="51">
        <v>23216</v>
      </c>
      <c r="E14" s="9"/>
      <c r="F14" s="51"/>
      <c r="G14" s="61">
        <f>D14-F14</f>
        <v>23216</v>
      </c>
    </row>
    <row r="15" spans="1:7">
      <c r="A15" s="1">
        <v>4750</v>
      </c>
      <c r="B15" s="199" t="s">
        <v>500</v>
      </c>
      <c r="D15" s="48">
        <v>3000</v>
      </c>
      <c r="E15" s="179"/>
      <c r="F15" s="48"/>
      <c r="G15" s="63">
        <f>D15-F15</f>
        <v>3000</v>
      </c>
    </row>
    <row r="16" spans="1:7" ht="12.75" thickBot="1">
      <c r="C16" s="2" t="s">
        <v>62</v>
      </c>
      <c r="D16" s="30">
        <f>SUM(D13:D15)</f>
        <v>30735</v>
      </c>
      <c r="E16" s="74" t="s">
        <v>48</v>
      </c>
      <c r="F16" s="50">
        <f>SUM(F14:F15)</f>
        <v>0</v>
      </c>
      <c r="G16" s="66">
        <f>SUM(G13:G15)</f>
        <v>30735</v>
      </c>
    </row>
    <row r="17" spans="1:5" ht="12.75" thickTop="1"/>
    <row r="23" spans="1:5">
      <c r="A23" s="94" t="s">
        <v>159</v>
      </c>
    </row>
    <row r="24" spans="1:5" ht="12.75" thickBot="1">
      <c r="A24" s="16" t="s">
        <v>164</v>
      </c>
      <c r="B24" s="17" t="s">
        <v>160</v>
      </c>
      <c r="C24" s="17" t="s">
        <v>161</v>
      </c>
      <c r="D24" s="17" t="s">
        <v>162</v>
      </c>
      <c r="E24" s="17"/>
    </row>
    <row r="25" spans="1:5">
      <c r="C25" s="43"/>
      <c r="D25" s="60"/>
      <c r="E25" s="21"/>
    </row>
    <row r="26" spans="1:5">
      <c r="C26" s="43"/>
      <c r="D26" s="60"/>
      <c r="E26" s="21"/>
    </row>
    <row r="27" spans="1:5">
      <c r="C27" s="43"/>
      <c r="D27" s="60"/>
      <c r="E27" s="21"/>
    </row>
    <row r="28" spans="1:5" ht="12.75" thickBot="1">
      <c r="A28" s="4"/>
      <c r="B28" s="2" t="s">
        <v>48</v>
      </c>
      <c r="C28" s="50">
        <f>SUM(C25:C27)</f>
        <v>0</v>
      </c>
      <c r="E28" s="22"/>
    </row>
    <row r="29" spans="1:5" ht="12.75" thickTop="1">
      <c r="A29" s="4"/>
      <c r="B29" s="6" t="s">
        <v>597</v>
      </c>
      <c r="C29" s="96">
        <f>C28/5</f>
        <v>0</v>
      </c>
      <c r="E29" s="22"/>
    </row>
    <row r="30" spans="1:5">
      <c r="A30" s="4"/>
      <c r="B30" s="42" t="s">
        <v>165</v>
      </c>
      <c r="C30" s="97"/>
      <c r="E30" s="104"/>
    </row>
    <row r="31" spans="1:5">
      <c r="A31" s="4"/>
      <c r="B31" s="99" t="s">
        <v>167</v>
      </c>
      <c r="C31" s="98"/>
      <c r="E31" s="104"/>
    </row>
    <row r="32" spans="1:5" ht="12.75" thickBot="1">
      <c r="A32" s="4"/>
      <c r="B32" s="100" t="s">
        <v>166</v>
      </c>
      <c r="C32" s="101">
        <f>SUM(C29+C30-C31)</f>
        <v>0</v>
      </c>
    </row>
    <row r="33" spans="1:4" ht="12.75" thickTop="1">
      <c r="A33" s="4"/>
      <c r="C33" s="3"/>
    </row>
    <row r="34" spans="1:4">
      <c r="A34" s="4"/>
    </row>
    <row r="35" spans="1:4">
      <c r="A35" s="94" t="s">
        <v>599</v>
      </c>
    </row>
    <row r="36" spans="1:4" ht="12.75" thickBot="1">
      <c r="A36" s="16" t="s">
        <v>164</v>
      </c>
      <c r="B36" s="17" t="s">
        <v>160</v>
      </c>
      <c r="C36" s="17" t="s">
        <v>161</v>
      </c>
      <c r="D36" s="17" t="s">
        <v>162</v>
      </c>
    </row>
    <row r="37" spans="1:4">
      <c r="A37">
        <v>6428</v>
      </c>
      <c r="B37" t="s">
        <v>581</v>
      </c>
      <c r="C37" s="43">
        <v>2600</v>
      </c>
      <c r="D37" s="60">
        <v>41955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zoomScaleNormal="100" workbookViewId="0">
      <selection activeCell="K37" sqref="K37"/>
    </sheetView>
  </sheetViews>
  <sheetFormatPr defaultRowHeight="12"/>
  <cols>
    <col min="1" max="1" width="25.140625" customWidth="1"/>
    <col min="2" max="2" width="10.85546875" customWidth="1"/>
    <col min="3" max="3" width="17.140625" customWidth="1"/>
    <col min="4" max="4" width="17.7109375" customWidth="1"/>
    <col min="5" max="5" width="14" customWidth="1"/>
    <col min="6" max="6" width="18.42578125" customWidth="1"/>
    <col min="7" max="7" width="17.85546875" customWidth="1"/>
    <col min="8" max="8" width="16.140625" customWidth="1"/>
    <col min="9" max="9" width="12.5703125" customWidth="1"/>
    <col min="10" max="10" width="9.85546875" bestFit="1" customWidth="1"/>
  </cols>
  <sheetData>
    <row r="1" spans="1:9" ht="15.75" customHeight="1"/>
    <row r="2" spans="1:9" hidden="1">
      <c r="A2" s="9"/>
      <c r="B2" s="9"/>
      <c r="C2" s="9"/>
      <c r="D2" s="9"/>
      <c r="E2" s="9"/>
      <c r="F2" s="9"/>
      <c r="G2" s="9"/>
      <c r="H2" s="9"/>
      <c r="I2" s="9"/>
    </row>
    <row r="3" spans="1:9" ht="85.5" customHeight="1" thickBot="1">
      <c r="A3" s="90" t="s">
        <v>145</v>
      </c>
      <c r="B3" s="90" t="s">
        <v>146</v>
      </c>
      <c r="C3" s="90" t="s">
        <v>291</v>
      </c>
      <c r="D3" s="90" t="s">
        <v>292</v>
      </c>
      <c r="E3" s="90" t="s">
        <v>252</v>
      </c>
      <c r="F3" s="90" t="s">
        <v>147</v>
      </c>
      <c r="G3" s="90" t="s">
        <v>148</v>
      </c>
      <c r="H3" s="91" t="s">
        <v>149</v>
      </c>
      <c r="I3" s="92" t="s">
        <v>150</v>
      </c>
    </row>
    <row r="4" spans="1:9" s="25" customFormat="1" ht="12.75" thickTop="1">
      <c r="A4" s="88" t="s">
        <v>17</v>
      </c>
      <c r="B4" s="191"/>
      <c r="C4" s="191"/>
      <c r="D4" s="162"/>
      <c r="E4" s="89"/>
      <c r="F4" s="164">
        <f>0</f>
        <v>0</v>
      </c>
      <c r="G4" s="164">
        <f>0</f>
        <v>0</v>
      </c>
      <c r="H4" s="164">
        <f>0</f>
        <v>0</v>
      </c>
      <c r="I4" s="164">
        <f>0</f>
        <v>0</v>
      </c>
    </row>
    <row r="5" spans="1:9" s="25" customFormat="1">
      <c r="A5" s="190" t="s">
        <v>331</v>
      </c>
      <c r="B5" s="191"/>
      <c r="C5" s="191"/>
      <c r="D5" s="162"/>
      <c r="E5" s="89"/>
      <c r="F5" s="192">
        <f>'Anime Club'!D8</f>
        <v>195</v>
      </c>
      <c r="G5" s="192">
        <f>'Anime Club'!F8</f>
        <v>0</v>
      </c>
      <c r="H5" s="192">
        <f>'Anime Club'!D9</f>
        <v>100</v>
      </c>
      <c r="I5" s="192">
        <f>'Anime Club'!F9</f>
        <v>0</v>
      </c>
    </row>
    <row r="6" spans="1:9" s="25" customFormat="1">
      <c r="A6" s="190" t="s">
        <v>521</v>
      </c>
      <c r="B6" s="191"/>
      <c r="C6" s="191"/>
      <c r="D6" s="203"/>
      <c r="E6" s="89"/>
      <c r="F6" s="192">
        <f>'Archery Club'!D8</f>
        <v>400</v>
      </c>
      <c r="G6" s="192">
        <f>'Archery Club'!F8</f>
        <v>0</v>
      </c>
      <c r="H6" s="192">
        <f>'Archery Club'!D9</f>
        <v>0</v>
      </c>
      <c r="I6" s="192">
        <f>'Archery Club'!F9</f>
        <v>0</v>
      </c>
    </row>
    <row r="7" spans="1:9" s="25" customFormat="1">
      <c r="A7" s="190" t="s">
        <v>664</v>
      </c>
      <c r="B7" s="191"/>
      <c r="C7" s="191"/>
      <c r="D7" s="203"/>
      <c r="E7" s="89"/>
      <c r="F7" s="192">
        <f>'Association for Creative Though'!D8</f>
        <v>150</v>
      </c>
      <c r="G7" s="192">
        <f>'Association for Creative Though'!F8</f>
        <v>0</v>
      </c>
      <c r="H7" s="192">
        <f>'Association for Creative Though'!D9</f>
        <v>100</v>
      </c>
      <c r="I7" s="192">
        <f>'Association for Creative Though'!F9</f>
        <v>0</v>
      </c>
    </row>
    <row r="8" spans="1:9">
      <c r="A8" s="79" t="s">
        <v>256</v>
      </c>
      <c r="B8" s="189"/>
      <c r="C8" s="80"/>
      <c r="D8" s="163"/>
      <c r="E8" s="80"/>
      <c r="F8" s="81">
        <v>100</v>
      </c>
      <c r="G8" s="148">
        <f>'Autonomous Robotics'!F8</f>
        <v>0</v>
      </c>
      <c r="H8" s="81">
        <v>50</v>
      </c>
      <c r="I8" s="81">
        <f>'Autonomous Robotics'!F9</f>
        <v>0</v>
      </c>
    </row>
    <row r="9" spans="1:9">
      <c r="A9" s="79" t="s">
        <v>354</v>
      </c>
      <c r="B9" s="189"/>
      <c r="C9" s="80"/>
      <c r="D9" s="163"/>
      <c r="E9" s="80"/>
      <c r="F9" s="81">
        <f>'Ballroom Dance Club'!D8</f>
        <v>170</v>
      </c>
      <c r="G9" s="148">
        <f>'Ballroom Dance Club'!F8</f>
        <v>0</v>
      </c>
      <c r="H9" s="81">
        <f>'Ballroom Dance Club'!D9</f>
        <v>100</v>
      </c>
      <c r="I9" s="81">
        <f>'Ballroom Dance Club'!F9</f>
        <v>0</v>
      </c>
    </row>
    <row r="10" spans="1:9">
      <c r="A10" s="204" t="s">
        <v>523</v>
      </c>
      <c r="B10" s="189"/>
      <c r="C10" s="80"/>
      <c r="D10" s="205"/>
      <c r="E10" s="80"/>
      <c r="F10" s="81">
        <f>'Baseball Club'!D8</f>
        <v>1800</v>
      </c>
      <c r="G10" s="148">
        <f>'Baseball Club'!F8</f>
        <v>0</v>
      </c>
      <c r="H10" s="81">
        <f>'Baseball Club'!D9</f>
        <v>1000</v>
      </c>
      <c r="I10" s="81">
        <f>'Baseball Club'!F9</f>
        <v>0</v>
      </c>
    </row>
    <row r="11" spans="1:9">
      <c r="A11" s="79" t="s">
        <v>327</v>
      </c>
      <c r="B11" s="189"/>
      <c r="C11" s="80"/>
      <c r="D11" s="163"/>
      <c r="E11" s="80"/>
      <c r="F11" s="81">
        <f>'Belly Dance Club'!D8</f>
        <v>100</v>
      </c>
      <c r="G11" s="148">
        <f>'Belly Dance Club'!F8</f>
        <v>0</v>
      </c>
      <c r="H11" s="81">
        <f>'Belly Dance Club'!D9</f>
        <v>0</v>
      </c>
      <c r="I11" s="81">
        <f>'Belly Dance Club'!F9</f>
        <v>0</v>
      </c>
    </row>
    <row r="12" spans="1:9">
      <c r="A12" s="204" t="s">
        <v>522</v>
      </c>
      <c r="B12" s="189"/>
      <c r="C12" s="80"/>
      <c r="D12" s="163"/>
      <c r="E12" s="80"/>
      <c r="F12" s="81">
        <f>'Black Student Union'!D8</f>
        <v>300</v>
      </c>
      <c r="G12" s="148">
        <f>'Black Student Union'!F8</f>
        <v>0</v>
      </c>
      <c r="H12" s="81">
        <f>'Black Student Union'!D9</f>
        <v>200</v>
      </c>
      <c r="I12" s="81">
        <f>'Black Student Union'!F9</f>
        <v>0</v>
      </c>
    </row>
    <row r="13" spans="1:9">
      <c r="A13" s="79" t="s">
        <v>93</v>
      </c>
      <c r="B13" s="80"/>
      <c r="C13" s="80"/>
      <c r="D13" s="80"/>
      <c r="E13" s="80"/>
      <c r="F13" s="81">
        <f>'Bowling Club'!D8</f>
        <v>300</v>
      </c>
      <c r="G13" s="81">
        <f>'Bowling Club'!F8</f>
        <v>0</v>
      </c>
      <c r="H13" s="81">
        <f>'Bowling Club'!D9</f>
        <v>450</v>
      </c>
      <c r="I13" s="81">
        <f>'Bowling Club'!G9</f>
        <v>0</v>
      </c>
    </row>
    <row r="14" spans="1:9">
      <c r="A14" s="79" t="s">
        <v>94</v>
      </c>
      <c r="B14" s="189"/>
      <c r="C14" s="189"/>
      <c r="D14" s="189"/>
      <c r="E14" s="80"/>
      <c r="F14" s="81">
        <f>Broomball!D8</f>
        <v>500</v>
      </c>
      <c r="G14" s="81">
        <f>Broomball!F8</f>
        <v>0</v>
      </c>
      <c r="H14" s="81">
        <f>Broomball!D9</f>
        <v>0</v>
      </c>
      <c r="I14" s="81">
        <f>Broomball!G9</f>
        <v>0</v>
      </c>
    </row>
    <row r="15" spans="1:9">
      <c r="A15" s="79" t="s">
        <v>64</v>
      </c>
      <c r="B15" s="80"/>
      <c r="C15" s="80"/>
      <c r="D15" s="163"/>
      <c r="E15" s="80"/>
      <c r="F15" s="174">
        <f>'Circle K'!D8</f>
        <v>600</v>
      </c>
      <c r="G15" s="170">
        <f>'Circle K'!F8</f>
        <v>0</v>
      </c>
      <c r="H15" s="174">
        <f>0</f>
        <v>0</v>
      </c>
      <c r="I15" s="174">
        <f>0</f>
        <v>0</v>
      </c>
    </row>
    <row r="16" spans="1:9">
      <c r="A16" s="79" t="s">
        <v>20</v>
      </c>
      <c r="B16" s="80"/>
      <c r="C16" s="80"/>
      <c r="D16" s="163"/>
      <c r="E16" s="80"/>
      <c r="F16" s="165">
        <f>0</f>
        <v>0</v>
      </c>
      <c r="G16" s="165">
        <v>0</v>
      </c>
      <c r="H16" s="165">
        <f>0</f>
        <v>0</v>
      </c>
      <c r="I16" s="165">
        <f>0</f>
        <v>0</v>
      </c>
    </row>
    <row r="17" spans="1:9">
      <c r="A17" s="79" t="s">
        <v>330</v>
      </c>
      <c r="B17" s="80"/>
      <c r="C17" s="80"/>
      <c r="D17" s="163"/>
      <c r="E17" s="80"/>
      <c r="F17" s="170">
        <f>'Clarkson Guard'!D8</f>
        <v>200</v>
      </c>
      <c r="G17" s="170">
        <f>'Clarkson Guard'!F8</f>
        <v>0</v>
      </c>
      <c r="H17" s="170">
        <f>'Clarkson Guard'!D9</f>
        <v>300</v>
      </c>
      <c r="I17" s="170">
        <f>'Clarkson Guard'!F9</f>
        <v>0</v>
      </c>
    </row>
    <row r="18" spans="1:9">
      <c r="A18" s="79" t="s">
        <v>151</v>
      </c>
      <c r="B18" s="189"/>
      <c r="C18" s="189"/>
      <c r="D18" s="189"/>
      <c r="E18" s="172"/>
      <c r="F18" s="81">
        <f>'CUM Hockey'!D8</f>
        <v>4800</v>
      </c>
      <c r="G18" s="81">
        <f>'CUM Hockey'!F8</f>
        <v>0</v>
      </c>
      <c r="H18" s="81" t="str">
        <f>'CUM Hockey'!D9</f>
        <v xml:space="preserve"> </v>
      </c>
      <c r="I18" s="81">
        <f>'CUM Hockey'!G9</f>
        <v>0</v>
      </c>
    </row>
    <row r="19" spans="1:9">
      <c r="A19" s="79" t="s">
        <v>152</v>
      </c>
      <c r="B19" s="189"/>
      <c r="C19" s="80"/>
      <c r="D19" s="80"/>
      <c r="E19" s="80"/>
      <c r="F19" s="81">
        <v>200</v>
      </c>
      <c r="G19" s="81">
        <f>'CUW Hockey'!F8</f>
        <v>0</v>
      </c>
      <c r="H19" s="81">
        <v>100</v>
      </c>
      <c r="I19" s="81">
        <f>'CUW Hockey'!F9</f>
        <v>0</v>
      </c>
    </row>
    <row r="20" spans="1:9">
      <c r="A20" s="204" t="s">
        <v>524</v>
      </c>
      <c r="B20" s="189"/>
      <c r="C20" s="80"/>
      <c r="D20" s="175"/>
      <c r="E20" s="80"/>
      <c r="F20" s="81">
        <f>'Colleges Against Cancer'!D8</f>
        <v>0</v>
      </c>
      <c r="G20" s="81"/>
      <c r="H20" s="81">
        <f>'Colleges Against Cancer'!D9</f>
        <v>0</v>
      </c>
      <c r="I20" s="81"/>
    </row>
    <row r="21" spans="1:9">
      <c r="A21" s="79" t="s">
        <v>52</v>
      </c>
      <c r="B21" s="189"/>
      <c r="C21" s="80"/>
      <c r="D21" s="80"/>
      <c r="E21" s="80"/>
      <c r="F21" s="81">
        <f>Crew!D8</f>
        <v>3500</v>
      </c>
      <c r="G21" s="81">
        <f>Crew!F8</f>
        <v>0</v>
      </c>
      <c r="H21" s="81">
        <f>Crew!D9</f>
        <v>1150</v>
      </c>
      <c r="I21" s="81">
        <f>Crew!G9</f>
        <v>0</v>
      </c>
    </row>
    <row r="22" spans="1:9">
      <c r="A22" s="79" t="s">
        <v>68</v>
      </c>
      <c r="B22" s="189"/>
      <c r="C22" s="80"/>
      <c r="D22" s="163"/>
      <c r="E22" s="80"/>
      <c r="F22" s="165">
        <f>0</f>
        <v>0</v>
      </c>
      <c r="G22" s="165">
        <f>0</f>
        <v>0</v>
      </c>
      <c r="H22" s="165">
        <f>0</f>
        <v>0</v>
      </c>
      <c r="I22" s="165">
        <f>0</f>
        <v>0</v>
      </c>
    </row>
    <row r="23" spans="1:9">
      <c r="A23" s="79" t="s">
        <v>648</v>
      </c>
      <c r="B23" s="80"/>
      <c r="C23" s="80"/>
      <c r="D23" s="80"/>
      <c r="E23" s="80"/>
      <c r="F23" s="81">
        <f>'Cycling Club (Road)'!D8</f>
        <v>400</v>
      </c>
      <c r="G23" s="81">
        <f>'Cycling Club (Road)'!F8</f>
        <v>0</v>
      </c>
      <c r="H23" s="81">
        <f>'Cycling Club (Road)'!D9</f>
        <v>400</v>
      </c>
      <c r="I23" s="81">
        <f>'Cycling Club (Road)'!G9</f>
        <v>0</v>
      </c>
    </row>
    <row r="24" spans="1:9">
      <c r="A24" s="79" t="s">
        <v>644</v>
      </c>
      <c r="B24" s="80"/>
      <c r="C24" s="80"/>
      <c r="D24" s="80"/>
      <c r="E24" s="80"/>
      <c r="F24" s="81">
        <f>'Dance Ensemble'!D8</f>
        <v>100</v>
      </c>
      <c r="G24" s="81">
        <f>'Dance Ensemble'!F8</f>
        <v>0</v>
      </c>
      <c r="H24" s="81">
        <f>'Dance Ensemble'!D9</f>
        <v>50</v>
      </c>
      <c r="I24" s="81">
        <f>'Dance Ensemble'!F9</f>
        <v>0</v>
      </c>
    </row>
    <row r="25" spans="1:9">
      <c r="A25" s="204" t="s">
        <v>525</v>
      </c>
      <c r="B25" s="80"/>
      <c r="C25" s="80"/>
      <c r="D25" s="175"/>
      <c r="E25" s="80"/>
      <c r="F25" s="81">
        <f>'Doctors Without Borders'!D8</f>
        <v>420</v>
      </c>
      <c r="G25" s="81">
        <f>'Doctors Without Borders'!F8</f>
        <v>0</v>
      </c>
      <c r="H25" s="81">
        <f>'Doctors Without Borders'!D9</f>
        <v>250</v>
      </c>
      <c r="I25" s="81">
        <f>'Doctors Without Borders'!F9</f>
        <v>0</v>
      </c>
    </row>
    <row r="26" spans="1:9">
      <c r="A26" s="79" t="s">
        <v>355</v>
      </c>
      <c r="B26" s="172"/>
      <c r="C26" s="80"/>
      <c r="D26" s="175"/>
      <c r="E26" s="80"/>
      <c r="F26" s="81">
        <f>'E&amp;M Society'!D8</f>
        <v>350</v>
      </c>
      <c r="G26" s="81">
        <f>'E&amp;M Society'!F8</f>
        <v>0</v>
      </c>
      <c r="H26" s="81">
        <f>'E&amp;M Society'!D9</f>
        <v>400</v>
      </c>
      <c r="I26" s="81">
        <f>'E&amp;M Society'!F9</f>
        <v>0</v>
      </c>
    </row>
    <row r="27" spans="1:9" s="166" customFormat="1">
      <c r="A27" s="79" t="s">
        <v>266</v>
      </c>
      <c r="B27" s="80"/>
      <c r="C27" s="80"/>
      <c r="D27" s="163"/>
      <c r="E27" s="80"/>
      <c r="F27" s="81">
        <f>'ECO Club'!D8</f>
        <v>225</v>
      </c>
      <c r="G27" s="81">
        <f>'ECO Club'!F8</f>
        <v>0</v>
      </c>
      <c r="H27" s="81">
        <f>'ECO Club'!D9</f>
        <v>100</v>
      </c>
      <c r="I27" s="81">
        <f>'ECO Club'!F9</f>
        <v>0</v>
      </c>
    </row>
    <row r="28" spans="1:9" s="166" customFormat="1">
      <c r="A28" s="176" t="s">
        <v>407</v>
      </c>
      <c r="B28" s="80"/>
      <c r="C28" s="80"/>
      <c r="D28" s="163"/>
      <c r="E28" s="80"/>
      <c r="F28" s="81">
        <f>'EMS Club'!D8</f>
        <v>200</v>
      </c>
      <c r="G28" s="81">
        <f>'EMS Club'!F8</f>
        <v>0</v>
      </c>
      <c r="H28" s="81">
        <f>'EMS Club'!D9</f>
        <v>0</v>
      </c>
      <c r="I28" s="81">
        <f>'EMS Club'!F9</f>
        <v>0</v>
      </c>
    </row>
    <row r="29" spans="1:9" s="166" customFormat="1">
      <c r="A29" s="176" t="s">
        <v>415</v>
      </c>
      <c r="B29" s="80"/>
      <c r="C29" s="80"/>
      <c r="D29" s="163"/>
      <c r="E29" s="80"/>
      <c r="F29" s="193"/>
      <c r="G29" s="193"/>
      <c r="H29" s="193"/>
      <c r="I29" s="193"/>
    </row>
    <row r="30" spans="1:9">
      <c r="A30" s="79" t="s">
        <v>22</v>
      </c>
      <c r="B30" s="189"/>
      <c r="C30" s="80"/>
      <c r="D30" s="163"/>
      <c r="E30" s="80"/>
      <c r="F30" s="81">
        <f>'Flying Club'!D8</f>
        <v>400</v>
      </c>
      <c r="G30" s="81">
        <f>'Flying Club'!F8</f>
        <v>0</v>
      </c>
      <c r="H30" s="81">
        <f>'Flying Club'!D9</f>
        <v>100</v>
      </c>
      <c r="I30" s="81">
        <f>'Flying Club'!G9</f>
        <v>0</v>
      </c>
    </row>
    <row r="31" spans="1:9">
      <c r="A31" s="79" t="s">
        <v>283</v>
      </c>
      <c r="B31" s="189"/>
      <c r="C31" s="80"/>
      <c r="D31" s="180"/>
      <c r="E31" s="80"/>
      <c r="F31" s="81">
        <f>Foodies!D8</f>
        <v>1000</v>
      </c>
      <c r="G31" s="81">
        <f>Foodies!F8</f>
        <v>0</v>
      </c>
      <c r="H31" s="81">
        <f>Foodies!D9</f>
        <v>0</v>
      </c>
      <c r="I31" s="81">
        <f>Foodies!F9</f>
        <v>0</v>
      </c>
    </row>
    <row r="32" spans="1:9">
      <c r="A32" s="79" t="s">
        <v>284</v>
      </c>
      <c r="B32" s="189"/>
      <c r="C32" s="189"/>
      <c r="D32" s="189"/>
      <c r="E32" s="80"/>
      <c r="F32" s="81">
        <f>Football!D8</f>
        <v>3000</v>
      </c>
      <c r="G32" s="81">
        <f>Football!F8</f>
        <v>0</v>
      </c>
      <c r="H32" s="81">
        <f>Football!D9</f>
        <v>1000</v>
      </c>
      <c r="I32" s="81">
        <f>Football!F9</f>
        <v>0</v>
      </c>
    </row>
    <row r="33" spans="1:9">
      <c r="A33" s="79" t="s">
        <v>259</v>
      </c>
      <c r="B33" s="80"/>
      <c r="C33" s="80"/>
      <c r="D33" s="163"/>
      <c r="E33" s="80"/>
      <c r="F33" s="81">
        <f>'Gender Sexuality Alliance'!D8</f>
        <v>100</v>
      </c>
      <c r="G33" s="81">
        <f>'Gender Sexuality Alliance'!F8</f>
        <v>0</v>
      </c>
      <c r="H33" s="81">
        <f>'Gender Sexuality Alliance'!D9</f>
        <v>200</v>
      </c>
      <c r="I33" s="81">
        <f>'Gender Sexuality Alliance'!F9</f>
        <v>0</v>
      </c>
    </row>
    <row r="34" spans="1:9">
      <c r="A34" s="79" t="s">
        <v>103</v>
      </c>
      <c r="B34" s="189"/>
      <c r="C34" s="189"/>
      <c r="D34" s="163"/>
      <c r="E34" s="80"/>
      <c r="F34" s="81">
        <f>'Golden Knotes'!D8</f>
        <v>525</v>
      </c>
      <c r="G34" s="81">
        <f>'Golden Knotes'!F8</f>
        <v>0</v>
      </c>
      <c r="H34" s="81">
        <f>'Golden Knotes'!D9</f>
        <v>300</v>
      </c>
      <c r="I34" s="81">
        <f>'Golden Knotes'!G9</f>
        <v>0</v>
      </c>
    </row>
    <row r="35" spans="1:9">
      <c r="A35" s="204" t="s">
        <v>533</v>
      </c>
      <c r="B35" s="189"/>
      <c r="C35" s="189"/>
      <c r="D35" s="205"/>
      <c r="E35" s="80"/>
      <c r="F35" s="81">
        <f>'Goldie''s Dance Team'!D8</f>
        <v>450</v>
      </c>
      <c r="G35" s="81">
        <f>'Goldie''s Dance Team'!F8</f>
        <v>0</v>
      </c>
      <c r="H35" s="81">
        <f>'Goldie''s Dance Team'!D9</f>
        <v>100</v>
      </c>
      <c r="I35" s="81">
        <f>'Goldie''s Dance Team'!F9</f>
        <v>0</v>
      </c>
    </row>
    <row r="36" spans="1:9">
      <c r="A36" s="79" t="s">
        <v>255</v>
      </c>
      <c r="B36" s="80"/>
      <c r="C36" s="80"/>
      <c r="D36" s="163"/>
      <c r="E36" s="80"/>
      <c r="F36" s="81">
        <f>'IDEA Club'!D8</f>
        <v>300</v>
      </c>
      <c r="G36" s="81">
        <f>'IDEA Club'!F8</f>
        <v>0</v>
      </c>
      <c r="H36" s="81">
        <f>'IDEA Club'!D9</f>
        <v>50</v>
      </c>
      <c r="I36" s="81">
        <f>'IDEA Club'!F9</f>
        <v>0</v>
      </c>
    </row>
    <row r="37" spans="1:9">
      <c r="A37" s="79" t="s">
        <v>23</v>
      </c>
      <c r="B37" s="80"/>
      <c r="C37" s="80"/>
      <c r="D37" s="163"/>
      <c r="E37" s="80"/>
      <c r="F37" s="165">
        <f>0</f>
        <v>0</v>
      </c>
      <c r="G37" s="165">
        <f>0</f>
        <v>0</v>
      </c>
      <c r="H37" s="165">
        <f>0</f>
        <v>0</v>
      </c>
      <c r="I37" s="165">
        <f>0</f>
        <v>0</v>
      </c>
    </row>
    <row r="38" spans="1:9">
      <c r="A38" s="79" t="s">
        <v>655</v>
      </c>
      <c r="B38" s="80"/>
      <c r="C38" s="80"/>
      <c r="D38" s="205"/>
      <c r="E38" s="80"/>
      <c r="F38" s="206">
        <f>'Iranian Student Association'!D8</f>
        <v>100</v>
      </c>
      <c r="G38" s="206">
        <f>'Iranian Student Association'!F8</f>
        <v>0</v>
      </c>
      <c r="H38" s="206">
        <f>'Iranian Student Association'!D9</f>
        <v>50</v>
      </c>
      <c r="I38" s="206">
        <f>'Iranian Student Association'!F9</f>
        <v>0</v>
      </c>
    </row>
    <row r="39" spans="1:9">
      <c r="A39" s="79" t="s">
        <v>18</v>
      </c>
      <c r="B39" s="189"/>
      <c r="C39" s="80"/>
      <c r="D39" s="163"/>
      <c r="E39" s="80"/>
      <c r="F39" s="81">
        <f>ISO!D8</f>
        <v>350</v>
      </c>
      <c r="G39" s="81">
        <f>ISO!F8</f>
        <v>0</v>
      </c>
      <c r="H39" s="81">
        <f>ISO!D9</f>
        <v>200</v>
      </c>
      <c r="I39" s="81">
        <f>ISO!G9</f>
        <v>0</v>
      </c>
    </row>
    <row r="40" spans="1:9">
      <c r="A40" s="204" t="s">
        <v>532</v>
      </c>
      <c r="B40" s="189"/>
      <c r="C40" s="80"/>
      <c r="D40" s="163"/>
      <c r="E40" s="80"/>
      <c r="F40" s="81">
        <f>'Jazz Band'!D8</f>
        <v>300</v>
      </c>
      <c r="G40" s="81">
        <f>'Jazz Band'!F8</f>
        <v>0</v>
      </c>
      <c r="H40" s="81">
        <f>'Jazz Band'!D9</f>
        <v>0</v>
      </c>
      <c r="I40" s="81"/>
    </row>
    <row r="41" spans="1:9">
      <c r="A41" s="79" t="s">
        <v>322</v>
      </c>
      <c r="B41" s="189"/>
      <c r="C41" s="80"/>
      <c r="D41" s="189"/>
      <c r="E41" s="80"/>
      <c r="F41" s="81">
        <f>'Lacrosse Club'!D8</f>
        <v>500</v>
      </c>
      <c r="G41" s="81">
        <f>'Lacrosse Club'!F8</f>
        <v>0</v>
      </c>
      <c r="H41" s="81">
        <f>'Lacrosse Club'!D9</f>
        <v>200</v>
      </c>
      <c r="I41" s="81">
        <f>'Lacrosse Club'!F9</f>
        <v>0</v>
      </c>
    </row>
    <row r="42" spans="1:9">
      <c r="A42" s="79" t="s">
        <v>645</v>
      </c>
      <c r="B42" s="189"/>
      <c r="C42" s="80"/>
      <c r="D42" s="189"/>
      <c r="E42" s="80"/>
      <c r="F42" s="81">
        <f>'Lacrosse Club'!D8</f>
        <v>500</v>
      </c>
      <c r="G42" s="81">
        <f>'Laser Tag'!F8</f>
        <v>0</v>
      </c>
      <c r="H42" s="81">
        <f>'Lacrosse Club'!D9</f>
        <v>200</v>
      </c>
      <c r="I42" s="81">
        <f>'Laser Tag'!F9</f>
        <v>0</v>
      </c>
    </row>
    <row r="43" spans="1:9">
      <c r="A43" s="79" t="s">
        <v>275</v>
      </c>
      <c r="B43" s="189"/>
      <c r="C43" s="80"/>
      <c r="D43" s="163"/>
      <c r="E43" s="80"/>
      <c r="F43" s="81">
        <f>'Leadership Corps'!D8</f>
        <v>200</v>
      </c>
      <c r="G43" s="81">
        <f>'Leadership Corps'!F8</f>
        <v>0</v>
      </c>
      <c r="H43" s="81">
        <f>'Leadership Corps'!D9</f>
        <v>250</v>
      </c>
      <c r="I43" s="81">
        <f>'Leadership Corps'!F9</f>
        <v>0</v>
      </c>
    </row>
    <row r="44" spans="1:9">
      <c r="A44" s="79" t="s">
        <v>278</v>
      </c>
      <c r="B44" s="189"/>
      <c r="C44" s="80"/>
      <c r="D44" s="163"/>
      <c r="E44" s="80"/>
      <c r="F44" s="81">
        <f>'Math Club'!D8</f>
        <v>150</v>
      </c>
      <c r="G44" s="81">
        <f>'Math Club'!F8</f>
        <v>0</v>
      </c>
      <c r="H44" s="81">
        <f>'Math Club'!D9</f>
        <v>50</v>
      </c>
      <c r="I44" s="81">
        <f>'Math Club'!F9</f>
        <v>0</v>
      </c>
    </row>
    <row r="45" spans="1:9">
      <c r="A45" s="176" t="s">
        <v>412</v>
      </c>
      <c r="B45" s="189"/>
      <c r="C45" s="189"/>
      <c r="D45" s="194"/>
      <c r="E45" s="80"/>
      <c r="F45" s="81">
        <f>'Martial Arts Club'!D8</f>
        <v>250</v>
      </c>
      <c r="G45" s="81">
        <f>'Martial Arts Club'!F8</f>
        <v>0</v>
      </c>
      <c r="H45" s="81">
        <f>'Martial Arts Club'!D9</f>
        <v>100</v>
      </c>
      <c r="I45" s="81">
        <f>'Martial Arts Club'!F9</f>
        <v>0</v>
      </c>
    </row>
    <row r="46" spans="1:9">
      <c r="A46" s="204" t="s">
        <v>656</v>
      </c>
      <c r="B46" s="189"/>
      <c r="C46" s="189"/>
      <c r="D46" s="194"/>
      <c r="E46" s="80"/>
      <c r="F46" s="81">
        <f>'Mountian Bike Club'!D8</f>
        <v>900</v>
      </c>
      <c r="G46" s="81">
        <f>'Mountian Bike Club'!F8</f>
        <v>0</v>
      </c>
      <c r="H46" s="81">
        <f>'Mountian Bike Club'!D9</f>
        <v>2000</v>
      </c>
      <c r="I46" s="81">
        <f>'Mountian Bike Club'!F9</f>
        <v>0</v>
      </c>
    </row>
    <row r="47" spans="1:9">
      <c r="A47" s="79" t="s">
        <v>253</v>
      </c>
      <c r="B47" s="189"/>
      <c r="C47" s="80"/>
      <c r="D47" s="163"/>
      <c r="E47" s="80"/>
      <c r="F47" s="81">
        <f>NYWEA!D8</f>
        <v>300</v>
      </c>
      <c r="G47" s="81">
        <f>NYWEA!F8</f>
        <v>0</v>
      </c>
      <c r="H47" s="81">
        <f>NYWEA!D9</f>
        <v>200</v>
      </c>
      <c r="I47" s="81">
        <f>NYWEA!F9</f>
        <v>0</v>
      </c>
    </row>
    <row r="48" spans="1:9">
      <c r="A48" s="79" t="s">
        <v>25</v>
      </c>
      <c r="B48" s="189"/>
      <c r="C48" s="80"/>
      <c r="D48" s="163"/>
      <c r="E48" s="80"/>
      <c r="F48" s="81">
        <f>Orchestra!D8</f>
        <v>200</v>
      </c>
      <c r="G48" s="81">
        <f>Orchestra!F8</f>
        <v>0</v>
      </c>
      <c r="H48" s="81">
        <f>Orchestra!D9</f>
        <v>100</v>
      </c>
      <c r="I48" s="81">
        <f>Orchestra!G9</f>
        <v>0</v>
      </c>
    </row>
    <row r="49" spans="1:9">
      <c r="A49" s="204" t="s">
        <v>526</v>
      </c>
      <c r="B49" s="172"/>
      <c r="C49" s="80"/>
      <c r="D49" s="163"/>
      <c r="E49" s="80"/>
      <c r="F49" s="81">
        <f>'Organized Chaos'!D8</f>
        <v>300</v>
      </c>
      <c r="G49" s="81">
        <f>'Organized Chaos'!F8</f>
        <v>0</v>
      </c>
      <c r="H49" s="81">
        <f>'Organized Chaos'!D9</f>
        <v>100</v>
      </c>
      <c r="I49" s="81">
        <f>'Organized Chaos'!F9</f>
        <v>0</v>
      </c>
    </row>
    <row r="50" spans="1:9">
      <c r="A50" s="79" t="s">
        <v>26</v>
      </c>
      <c r="B50" s="189"/>
      <c r="C50" s="80"/>
      <c r="D50" s="80"/>
      <c r="E50" s="80"/>
      <c r="F50" s="81">
        <f>'Outing Club'!D8</f>
        <v>5000</v>
      </c>
      <c r="G50" s="81">
        <f>'Outing Club'!F8</f>
        <v>0</v>
      </c>
      <c r="H50" s="81">
        <f>0</f>
        <v>0</v>
      </c>
      <c r="I50" s="81">
        <f>0</f>
        <v>0</v>
      </c>
    </row>
    <row r="51" spans="1:9">
      <c r="A51" s="79" t="s">
        <v>657</v>
      </c>
      <c r="B51" s="189"/>
      <c r="C51" s="80"/>
      <c r="D51" s="80"/>
      <c r="E51" s="80"/>
      <c r="F51" s="81">
        <f>'Paintball Club'!D8</f>
        <v>100</v>
      </c>
      <c r="G51" s="81">
        <f>'Paintball Club'!F8</f>
        <v>0</v>
      </c>
      <c r="H51" s="81">
        <f>'Paintball Club'!D9</f>
        <v>50</v>
      </c>
      <c r="I51" s="81">
        <f>'Paintball Club'!F9</f>
        <v>0</v>
      </c>
    </row>
    <row r="52" spans="1:9">
      <c r="A52" s="79" t="s">
        <v>27</v>
      </c>
      <c r="B52" s="189"/>
      <c r="C52" s="80"/>
      <c r="D52" s="163"/>
      <c r="E52" s="80"/>
      <c r="F52" s="81">
        <f>'Pep Band'!D8</f>
        <v>600</v>
      </c>
      <c r="G52" s="81">
        <f>'Pep Band'!F8</f>
        <v>0</v>
      </c>
      <c r="H52" s="81">
        <f>'Pep Band'!D9</f>
        <v>200</v>
      </c>
      <c r="I52" s="81">
        <f>'Pep Band'!G9</f>
        <v>0</v>
      </c>
    </row>
    <row r="53" spans="1:9">
      <c r="A53" s="79" t="s">
        <v>28</v>
      </c>
      <c r="B53" s="80"/>
      <c r="C53" s="80"/>
      <c r="D53" s="163"/>
      <c r="E53" s="80"/>
      <c r="F53" s="81">
        <f>'Photo Club'!D8</f>
        <v>400</v>
      </c>
      <c r="G53" s="81">
        <f>'Photo Club'!G8</f>
        <v>0</v>
      </c>
      <c r="H53" s="81">
        <f>'Photo Club'!D9</f>
        <v>300</v>
      </c>
      <c r="I53" s="81">
        <f>'Photo Club'!G9</f>
        <v>0</v>
      </c>
    </row>
    <row r="54" spans="1:9">
      <c r="A54" s="79" t="s">
        <v>153</v>
      </c>
      <c r="B54" s="189"/>
      <c r="C54" s="80"/>
      <c r="D54" s="163"/>
      <c r="E54" s="80"/>
      <c r="F54" s="81">
        <f>'Physics Club'!D8</f>
        <v>100</v>
      </c>
      <c r="G54" s="81">
        <f>'Physics Club'!G8</f>
        <v>0</v>
      </c>
      <c r="H54" s="81">
        <f>'Physics Club'!D9</f>
        <v>300</v>
      </c>
      <c r="I54" s="81">
        <f>'Physics Club'!G9</f>
        <v>0</v>
      </c>
    </row>
    <row r="55" spans="1:9">
      <c r="A55" s="79" t="s">
        <v>643</v>
      </c>
      <c r="B55" s="189"/>
      <c r="C55" s="80"/>
      <c r="D55" s="163"/>
      <c r="E55" s="80"/>
      <c r="F55" s="81">
        <f>PURC!D8</f>
        <v>100</v>
      </c>
      <c r="G55" s="81">
        <f>PURC!F8</f>
        <v>0</v>
      </c>
      <c r="H55" s="81">
        <f>PURC!D9</f>
        <v>50</v>
      </c>
      <c r="I55" s="81">
        <f>PURC!F9</f>
        <v>0</v>
      </c>
    </row>
    <row r="56" spans="1:9">
      <c r="A56" s="79" t="s">
        <v>29</v>
      </c>
      <c r="B56" s="189"/>
      <c r="C56" s="80"/>
      <c r="D56" s="80"/>
      <c r="E56" s="80"/>
      <c r="F56" s="82">
        <f>'Racquetball Club'!D8</f>
        <v>400</v>
      </c>
      <c r="G56" s="82">
        <f>'Racquetball Club'!G8</f>
        <v>0</v>
      </c>
      <c r="H56" s="82">
        <f>'Racquetball Club'!D9</f>
        <v>400</v>
      </c>
      <c r="I56" s="82">
        <f>'Racquetball Club'!G9</f>
        <v>0</v>
      </c>
    </row>
    <row r="57" spans="1:9">
      <c r="A57" s="176" t="s">
        <v>413</v>
      </c>
      <c r="B57" s="189"/>
      <c r="C57" s="80"/>
      <c r="D57" s="175"/>
      <c r="E57" s="80"/>
      <c r="F57" s="82">
        <f>'Rocketry Club'!D8</f>
        <v>300</v>
      </c>
      <c r="G57" s="82">
        <f>'Martial Arts Club'!F8</f>
        <v>0</v>
      </c>
      <c r="H57" s="82">
        <f>'Martial Arts Club'!D9</f>
        <v>100</v>
      </c>
      <c r="I57" s="82">
        <f>'Rocketry Club'!F9</f>
        <v>0</v>
      </c>
    </row>
    <row r="58" spans="1:9">
      <c r="A58" s="79" t="s">
        <v>83</v>
      </c>
      <c r="B58" s="80"/>
      <c r="C58" s="80"/>
      <c r="D58" s="80"/>
      <c r="E58" s="80"/>
      <c r="F58" s="81">
        <f>'Men''s Rugby Club'!D8</f>
        <v>500</v>
      </c>
      <c r="G58" s="81">
        <f>'Men''s Rugby Club'!G8</f>
        <v>0</v>
      </c>
      <c r="H58" s="81">
        <f>'Men''s Rugby Club'!D9</f>
        <v>500</v>
      </c>
      <c r="I58" s="81">
        <f>'Men''s Rugby Club'!G9</f>
        <v>0</v>
      </c>
    </row>
    <row r="59" spans="1:9">
      <c r="A59" s="79" t="s">
        <v>84</v>
      </c>
      <c r="B59" s="80"/>
      <c r="C59" s="80"/>
      <c r="D59" s="80"/>
      <c r="E59" s="80"/>
      <c r="F59" s="81">
        <f>'Women''s Rugby Club'!D8</f>
        <v>700</v>
      </c>
      <c r="G59" s="81">
        <f>'Women''s Rugby Club'!G8</f>
        <v>0</v>
      </c>
      <c r="H59" s="81">
        <f>'Women''s Rugby Club'!D9</f>
        <v>1000</v>
      </c>
      <c r="I59" s="81">
        <f>'Women''s Rugby Club'!G9</f>
        <v>0</v>
      </c>
    </row>
    <row r="60" spans="1:9">
      <c r="A60" s="79" t="s">
        <v>240</v>
      </c>
      <c r="B60" s="189"/>
      <c r="C60" s="80"/>
      <c r="D60" s="163"/>
      <c r="E60" s="80"/>
      <c r="F60" s="81">
        <f>'Silver Wings'!D8</f>
        <v>50</v>
      </c>
      <c r="G60" s="81">
        <f>'Silver Wings'!F8</f>
        <v>0</v>
      </c>
      <c r="H60" s="81">
        <f>'Silver Wings'!D9</f>
        <v>100</v>
      </c>
      <c r="I60" s="81">
        <f>'Silver Wings'!F9</f>
        <v>0</v>
      </c>
    </row>
    <row r="61" spans="1:9">
      <c r="A61" s="79" t="s">
        <v>85</v>
      </c>
      <c r="B61" s="189"/>
      <c r="C61" s="80"/>
      <c r="D61" s="80"/>
      <c r="E61" s="80"/>
      <c r="F61" s="81">
        <f>'Ski Club'!D8</f>
        <v>12000</v>
      </c>
      <c r="G61" s="81">
        <f>'Ski Club'!G8</f>
        <v>0</v>
      </c>
      <c r="H61" s="81">
        <f>'Ski Club'!D9</f>
        <v>0</v>
      </c>
      <c r="I61" s="81">
        <f>'Ski Club'!F9</f>
        <v>0</v>
      </c>
    </row>
    <row r="62" spans="1:9">
      <c r="A62" s="204" t="s">
        <v>534</v>
      </c>
      <c r="B62" s="189"/>
      <c r="C62" s="80"/>
      <c r="D62" s="80"/>
      <c r="E62" s="80"/>
      <c r="F62" s="81">
        <f>'Soccer Club'!D8</f>
        <v>525</v>
      </c>
      <c r="G62" s="81">
        <f>'Soccer Club'!F8</f>
        <v>0</v>
      </c>
      <c r="H62" s="81"/>
      <c r="I62" s="81"/>
    </row>
    <row r="63" spans="1:9">
      <c r="A63" s="79" t="s">
        <v>5</v>
      </c>
      <c r="B63" s="80"/>
      <c r="C63" s="80"/>
      <c r="D63" s="163"/>
      <c r="E63" s="80"/>
      <c r="F63" s="206">
        <f>0</f>
        <v>0</v>
      </c>
      <c r="G63" s="206">
        <f>0</f>
        <v>0</v>
      </c>
      <c r="H63" s="206">
        <f>0</f>
        <v>0</v>
      </c>
      <c r="I63" s="206">
        <f>0</f>
        <v>0</v>
      </c>
    </row>
    <row r="64" spans="1:9">
      <c r="A64" s="204" t="s">
        <v>537</v>
      </c>
      <c r="B64" s="80"/>
      <c r="C64" s="80"/>
      <c r="D64" s="163"/>
      <c r="E64" s="80"/>
      <c r="F64" s="206">
        <f>'Society for Human Resource Man.'!D8</f>
        <v>200</v>
      </c>
      <c r="G64" s="206">
        <f>'Society for Human Resource Man.'!F8</f>
        <v>0</v>
      </c>
      <c r="H64" s="206"/>
      <c r="I64" s="206"/>
    </row>
    <row r="65" spans="1:9">
      <c r="A65" s="79" t="s">
        <v>171</v>
      </c>
      <c r="B65" s="189"/>
      <c r="C65" s="80"/>
      <c r="D65" s="163"/>
      <c r="E65" s="80"/>
      <c r="F65" s="81">
        <f>'Clarkson Car Club'!D8</f>
        <v>4000</v>
      </c>
      <c r="G65" s="81">
        <f>'Clarkson Car Club'!F8</f>
        <v>0</v>
      </c>
      <c r="H65" s="81">
        <f>'Clarkson Car Club'!D9</f>
        <v>200</v>
      </c>
      <c r="I65" s="81">
        <f>'Clarkson Car Club'!F9</f>
        <v>0</v>
      </c>
    </row>
    <row r="66" spans="1:9">
      <c r="A66" s="204" t="s">
        <v>528</v>
      </c>
      <c r="B66" s="189"/>
      <c r="C66" s="80"/>
      <c r="D66" s="205"/>
      <c r="E66" s="80"/>
      <c r="F66" s="81">
        <f>'Scuba Club'!D8</f>
        <v>500</v>
      </c>
      <c r="G66" s="81">
        <f>'Scuba Club'!F8</f>
        <v>0</v>
      </c>
      <c r="H66" s="81">
        <f>'Scuba Club'!D9</f>
        <v>400</v>
      </c>
      <c r="I66" s="81">
        <f>'Scuba Club'!F9</f>
        <v>0</v>
      </c>
    </row>
    <row r="67" spans="1:9">
      <c r="A67" s="176" t="s">
        <v>414</v>
      </c>
      <c r="B67" s="189"/>
      <c r="C67" s="189"/>
      <c r="D67" s="163"/>
      <c r="E67" s="80"/>
      <c r="F67" s="81">
        <f>'Strategic Investment'!D8</f>
        <v>200</v>
      </c>
      <c r="G67" s="81">
        <f>'Strategic Investment'!F8</f>
        <v>0</v>
      </c>
      <c r="H67" s="81">
        <f>'Strategic Investment'!D9</f>
        <v>150</v>
      </c>
      <c r="I67" s="81">
        <f>'Strategic Investment'!F9</f>
        <v>0</v>
      </c>
    </row>
    <row r="68" spans="1:9">
      <c r="A68" s="79" t="s">
        <v>279</v>
      </c>
      <c r="B68" s="80"/>
      <c r="C68" s="80"/>
      <c r="D68" s="163"/>
      <c r="E68" s="80"/>
      <c r="F68" s="81">
        <f>'Sustainable Synergy'!D8</f>
        <v>450</v>
      </c>
      <c r="G68" s="81">
        <f>'Sustainable Synergy'!F8</f>
        <v>0</v>
      </c>
      <c r="H68" s="81">
        <f>'Sustainable Synergy'!D9</f>
        <v>50</v>
      </c>
      <c r="I68" s="81">
        <f>'Sustainable Synergy'!F9</f>
        <v>0</v>
      </c>
    </row>
    <row r="69" spans="1:9">
      <c r="A69" s="79" t="s">
        <v>86</v>
      </c>
      <c r="B69" s="80"/>
      <c r="C69" s="80"/>
      <c r="D69" s="163"/>
      <c r="E69" s="80"/>
      <c r="F69" s="206">
        <f>0</f>
        <v>0</v>
      </c>
      <c r="G69" s="206">
        <f>0</f>
        <v>0</v>
      </c>
      <c r="H69" s="206">
        <f>0</f>
        <v>0</v>
      </c>
      <c r="I69" s="206">
        <f>0</f>
        <v>0</v>
      </c>
    </row>
    <row r="70" spans="1:9">
      <c r="A70" s="79" t="s">
        <v>154</v>
      </c>
      <c r="B70" s="189"/>
      <c r="C70" s="80"/>
      <c r="D70" s="80"/>
      <c r="E70" s="80"/>
      <c r="F70" s="81">
        <f>'Ultimate Frisbee Club'!D8</f>
        <v>1000</v>
      </c>
      <c r="G70" s="81">
        <f>'Ultimate Frisbee Club'!F8</f>
        <v>0</v>
      </c>
      <c r="H70" s="83">
        <f>'Ultimate Frisbee Club'!D12</f>
        <v>1000</v>
      </c>
      <c r="I70" s="83">
        <f>'Ultimate Frisbee Club'!F12</f>
        <v>0</v>
      </c>
    </row>
    <row r="71" spans="1:9">
      <c r="A71" s="79" t="s">
        <v>8</v>
      </c>
      <c r="B71" s="189"/>
      <c r="C71" s="80"/>
      <c r="D71" s="163"/>
      <c r="E71" s="80"/>
      <c r="F71" s="206">
        <f>0</f>
        <v>0</v>
      </c>
      <c r="G71" s="206">
        <f>0</f>
        <v>0</v>
      </c>
      <c r="H71" s="206">
        <f>0</f>
        <v>0</v>
      </c>
      <c r="I71" s="206">
        <f>0</f>
        <v>0</v>
      </c>
    </row>
    <row r="72" spans="1:9">
      <c r="A72" s="204" t="s">
        <v>529</v>
      </c>
      <c r="B72" s="189"/>
      <c r="C72" s="80"/>
      <c r="D72" s="205"/>
      <c r="E72" s="80"/>
      <c r="F72" s="207">
        <f>'Wrestling Club'!D8</f>
        <v>400</v>
      </c>
      <c r="G72" s="207">
        <f>'Wrestling Club'!F8</f>
        <v>0</v>
      </c>
      <c r="H72" s="207">
        <f>'Wrestling Club'!D9</f>
        <v>200</v>
      </c>
      <c r="I72" s="207">
        <f>'Wrestling Club'!F9</f>
        <v>0</v>
      </c>
    </row>
    <row r="73" spans="1:9">
      <c r="A73" s="79" t="s">
        <v>155</v>
      </c>
      <c r="B73" s="78"/>
      <c r="C73" s="78"/>
      <c r="D73" s="163"/>
      <c r="E73" s="78"/>
      <c r="F73" s="207">
        <f>0</f>
        <v>0</v>
      </c>
      <c r="G73" s="207">
        <f>0</f>
        <v>0</v>
      </c>
      <c r="H73" s="207">
        <f>0</f>
        <v>0</v>
      </c>
      <c r="I73" s="207">
        <f>0</f>
        <v>0</v>
      </c>
    </row>
    <row r="74" spans="1:9" ht="12.75" thickBot="1">
      <c r="A74" s="171"/>
      <c r="B74" s="84" t="s">
        <v>48</v>
      </c>
      <c r="C74" s="161"/>
      <c r="D74" s="161"/>
      <c r="E74" s="161"/>
      <c r="F74" s="85">
        <f>SUM(F4:F73)</f>
        <v>52360</v>
      </c>
      <c r="G74" s="86">
        <f>SUM(G4:G73)</f>
        <v>0</v>
      </c>
      <c r="H74" s="85">
        <f>SUM(H4:H73)</f>
        <v>14950</v>
      </c>
      <c r="I74" s="87">
        <f>SUM(I4:I73)</f>
        <v>0</v>
      </c>
    </row>
    <row r="75" spans="1:9" ht="12.75" thickTop="1">
      <c r="F75" s="43"/>
      <c r="G75" s="43"/>
      <c r="H75" s="43"/>
    </row>
    <row r="76" spans="1:9">
      <c r="F76" s="43"/>
      <c r="G76" s="43"/>
      <c r="H76" s="43"/>
    </row>
    <row r="77" spans="1:9">
      <c r="G77" s="43"/>
      <c r="H77" s="43"/>
    </row>
    <row r="78" spans="1:9">
      <c r="G78" s="43"/>
      <c r="H78" s="43"/>
    </row>
    <row r="79" spans="1:9">
      <c r="G79" s="43"/>
      <c r="H79" s="43"/>
    </row>
    <row r="80" spans="1:9">
      <c r="G80" s="43"/>
      <c r="H80" s="43"/>
    </row>
    <row r="81" spans="7:8">
      <c r="G81" s="43"/>
      <c r="H81" s="43"/>
    </row>
  </sheetData>
  <phoneticPr fontId="0" type="noConversion"/>
  <printOptions horizontalCentered="1"/>
  <pageMargins left="0.25" right="0.25" top="0.35" bottom="0.35" header="0.5" footer="0.5"/>
  <pageSetup orientation="landscape" r:id="rId1"/>
  <headerFooter alignWithMargins="0"/>
  <ignoredErrors>
    <ignoredError sqref="F70:G70" formula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2" workbookViewId="0">
      <selection activeCell="F11" sqref="F11"/>
    </sheetView>
  </sheetViews>
  <sheetFormatPr defaultRowHeight="12"/>
  <cols>
    <col min="1" max="1" width="12.140625" customWidth="1"/>
    <col min="2" max="2" width="14.140625" customWidth="1"/>
    <col min="3" max="3" width="13.140625" customWidth="1"/>
    <col min="4" max="4" width="17.5703125" customWidth="1"/>
    <col min="6" max="6" width="12.85546875" customWidth="1"/>
    <col min="7" max="7" width="14.5703125" customWidth="1"/>
  </cols>
  <sheetData>
    <row r="1" spans="1:7" ht="16.5">
      <c r="A1" s="10" t="s">
        <v>406</v>
      </c>
      <c r="B1" s="19"/>
      <c r="C1" s="19"/>
      <c r="D1" s="10" t="s">
        <v>598</v>
      </c>
    </row>
    <row r="3" spans="1:7">
      <c r="A3" s="5" t="s">
        <v>47</v>
      </c>
      <c r="B3" s="6" t="s">
        <v>565</v>
      </c>
    </row>
    <row r="5" spans="1:7">
      <c r="A5" s="5" t="s">
        <v>44</v>
      </c>
      <c r="D5" s="38"/>
      <c r="F5" s="6" t="s">
        <v>142</v>
      </c>
      <c r="G5" s="6" t="s">
        <v>143</v>
      </c>
    </row>
    <row r="6" spans="1:7" ht="12.75" thickBot="1">
      <c r="A6" s="17" t="s">
        <v>46</v>
      </c>
      <c r="B6" s="14"/>
      <c r="C6" s="14"/>
      <c r="D6" s="31" t="s">
        <v>598</v>
      </c>
      <c r="F6" s="14"/>
      <c r="G6" s="14"/>
    </row>
    <row r="7" spans="1:7">
      <c r="A7" s="1">
        <v>4000</v>
      </c>
      <c r="B7" t="s">
        <v>43</v>
      </c>
      <c r="D7" s="26">
        <v>10000</v>
      </c>
      <c r="F7" s="43">
        <f>F12</f>
        <v>0</v>
      </c>
      <c r="G7" s="3">
        <f>D7-F7</f>
        <v>10000</v>
      </c>
    </row>
    <row r="8" spans="1:7" ht="12.75" thickBot="1">
      <c r="C8" s="2" t="s">
        <v>62</v>
      </c>
      <c r="D8" s="30">
        <f>SUM(D6:E7)</f>
        <v>10000</v>
      </c>
      <c r="E8" s="2" t="s">
        <v>48</v>
      </c>
      <c r="F8" s="50"/>
      <c r="G8" s="56">
        <f>SUM(G7:G7)</f>
        <v>10000</v>
      </c>
    </row>
    <row r="9" spans="1:7" ht="12.75" thickTop="1">
      <c r="D9" s="26"/>
    </row>
    <row r="10" spans="1:7" ht="12.75" thickBot="1">
      <c r="A10" s="13" t="s">
        <v>45</v>
      </c>
      <c r="B10" s="14"/>
      <c r="C10" s="14"/>
      <c r="D10" s="177"/>
      <c r="E10" s="178"/>
      <c r="F10" s="178"/>
      <c r="G10" s="178"/>
    </row>
    <row r="11" spans="1:7">
      <c r="A11" s="1">
        <v>4300</v>
      </c>
      <c r="B11" s="199" t="s">
        <v>196</v>
      </c>
      <c r="D11" s="48">
        <v>10000</v>
      </c>
      <c r="F11" s="48"/>
      <c r="G11" s="63">
        <f>D11-F11</f>
        <v>10000</v>
      </c>
    </row>
    <row r="12" spans="1:7" ht="12.75" thickBot="1">
      <c r="C12" s="2" t="s">
        <v>62</v>
      </c>
      <c r="D12" s="30">
        <f>SUM(D11:D11)</f>
        <v>10000</v>
      </c>
      <c r="E12" s="74" t="s">
        <v>48</v>
      </c>
      <c r="F12" s="50">
        <f>SUM(F11:F11)</f>
        <v>0</v>
      </c>
      <c r="G12" s="66">
        <f>SUM(G11:G11)</f>
        <v>10000</v>
      </c>
    </row>
    <row r="13" spans="1:7" ht="12.75" thickTop="1"/>
  </sheetData>
  <pageMargins left="0.7" right="0.7" top="0.75" bottom="0.75" header="0.3" footer="0.3"/>
  <pageSetup orientation="portrait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zoomScaleNormal="100" workbookViewId="0">
      <selection activeCell="D15" sqref="D15"/>
    </sheetView>
  </sheetViews>
  <sheetFormatPr defaultColWidth="9" defaultRowHeight="12"/>
  <cols>
    <col min="1" max="1" width="10.85546875" customWidth="1"/>
    <col min="2" max="2" width="22.42578125" bestFit="1" customWidth="1"/>
    <col min="3" max="3" width="10" bestFit="1" customWidth="1"/>
    <col min="4" max="4" width="10.85546875" bestFit="1" customWidth="1"/>
    <col min="5" max="5" width="9.140625" bestFit="1" customWidth="1"/>
    <col min="6" max="6" width="12.42578125" bestFit="1" customWidth="1"/>
    <col min="7" max="7" width="12.42578125" customWidth="1"/>
  </cols>
  <sheetData>
    <row r="1" spans="1:7" ht="16.5">
      <c r="A1" s="10" t="s">
        <v>96</v>
      </c>
      <c r="B1" s="19"/>
      <c r="C1" s="19"/>
      <c r="D1" s="10" t="s">
        <v>598</v>
      </c>
    </row>
    <row r="3" spans="1:7">
      <c r="A3" s="5" t="s">
        <v>49</v>
      </c>
      <c r="B3" s="6" t="s">
        <v>110</v>
      </c>
    </row>
    <row r="4" spans="1:7">
      <c r="A4" s="5"/>
      <c r="B4" s="6"/>
    </row>
    <row r="5" spans="1:7">
      <c r="A5" s="5" t="s">
        <v>44</v>
      </c>
      <c r="B5" s="6"/>
      <c r="F5" s="6" t="s">
        <v>142</v>
      </c>
      <c r="G5" s="6" t="s">
        <v>143</v>
      </c>
    </row>
    <row r="6" spans="1:7" ht="12.75" thickBot="1">
      <c r="A6" s="17" t="s">
        <v>46</v>
      </c>
      <c r="B6" s="17"/>
      <c r="C6" s="17"/>
      <c r="D6" s="18" t="s">
        <v>598</v>
      </c>
      <c r="F6" s="14"/>
      <c r="G6" s="14"/>
    </row>
    <row r="7" spans="1:7">
      <c r="A7" s="1">
        <v>4000</v>
      </c>
      <c r="B7" t="s">
        <v>43</v>
      </c>
      <c r="D7" s="32">
        <v>1085.5999999999999</v>
      </c>
      <c r="F7" s="61">
        <f>F15</f>
        <v>0</v>
      </c>
      <c r="G7" s="61">
        <f>D7-F7</f>
        <v>1085.5999999999999</v>
      </c>
    </row>
    <row r="8" spans="1:7">
      <c r="A8" s="1">
        <v>4010</v>
      </c>
      <c r="B8" t="s">
        <v>38</v>
      </c>
      <c r="D8" s="32">
        <v>400</v>
      </c>
      <c r="F8" s="51"/>
      <c r="G8" s="61">
        <f>F8</f>
        <v>0</v>
      </c>
    </row>
    <row r="9" spans="1:7">
      <c r="A9" s="4">
        <v>4070</v>
      </c>
      <c r="B9" t="s">
        <v>6</v>
      </c>
      <c r="D9" s="33">
        <v>100</v>
      </c>
      <c r="F9" s="48"/>
      <c r="G9" s="63">
        <f>F9</f>
        <v>0</v>
      </c>
    </row>
    <row r="10" spans="1:7" ht="12.75" thickBot="1">
      <c r="C10" s="2" t="s">
        <v>62</v>
      </c>
      <c r="D10" s="34">
        <f>SUM(D7:D9)</f>
        <v>1585.6</v>
      </c>
      <c r="E10" s="2" t="s">
        <v>48</v>
      </c>
      <c r="F10" s="50">
        <f>SUM(F8:F9)</f>
        <v>0</v>
      </c>
      <c r="G10" s="56">
        <f>SUM(G7:G9)</f>
        <v>1085.5999999999999</v>
      </c>
    </row>
    <row r="11" spans="1:7" ht="12.75" thickTop="1">
      <c r="D11" s="35"/>
    </row>
    <row r="12" spans="1:7" ht="12.75" thickBot="1">
      <c r="A12" s="13" t="s">
        <v>45</v>
      </c>
      <c r="B12" s="14"/>
      <c r="C12" s="14"/>
      <c r="D12" s="36"/>
      <c r="F12" s="14"/>
      <c r="G12" s="14"/>
    </row>
    <row r="13" spans="1:7">
      <c r="A13" s="1">
        <v>4100</v>
      </c>
      <c r="B13" t="s">
        <v>39</v>
      </c>
      <c r="D13" s="35">
        <f>C30</f>
        <v>336.6</v>
      </c>
      <c r="F13" s="43"/>
      <c r="G13" s="3">
        <f>D13-F13</f>
        <v>336.6</v>
      </c>
    </row>
    <row r="14" spans="1:7">
      <c r="A14" s="1">
        <v>4130</v>
      </c>
      <c r="B14" t="s">
        <v>41</v>
      </c>
      <c r="D14" s="35">
        <v>1249</v>
      </c>
      <c r="F14" s="48"/>
      <c r="G14" s="63">
        <f>D14-F14</f>
        <v>1249</v>
      </c>
    </row>
    <row r="15" spans="1:7" ht="12.75" thickBot="1">
      <c r="A15" s="1"/>
      <c r="C15" s="2" t="s">
        <v>62</v>
      </c>
      <c r="D15" s="37">
        <f>SUM(D13:D14)</f>
        <v>1585.6</v>
      </c>
      <c r="E15" s="74" t="s">
        <v>48</v>
      </c>
      <c r="F15" s="50">
        <f>SUM(F13+F14)</f>
        <v>0</v>
      </c>
      <c r="G15" s="66">
        <f>SUM(G13:G14)</f>
        <v>1585.6</v>
      </c>
    </row>
    <row r="16" spans="1:7" ht="12.75" thickTop="1"/>
    <row r="18" spans="1:8">
      <c r="A18" s="94" t="s">
        <v>159</v>
      </c>
      <c r="F18" s="9"/>
      <c r="G18" s="9"/>
      <c r="H18" s="9"/>
    </row>
    <row r="19" spans="1:8" ht="12.75" thickBot="1">
      <c r="A19" s="16" t="s">
        <v>164</v>
      </c>
      <c r="B19" s="17" t="s">
        <v>160</v>
      </c>
      <c r="C19" s="17" t="s">
        <v>161</v>
      </c>
      <c r="D19" s="17" t="s">
        <v>162</v>
      </c>
      <c r="E19" s="17"/>
      <c r="F19" s="21"/>
      <c r="G19" s="21"/>
      <c r="H19" s="9"/>
    </row>
    <row r="20" spans="1:8">
      <c r="A20" s="4">
        <v>6139</v>
      </c>
      <c r="B20" s="4" t="s">
        <v>310</v>
      </c>
      <c r="C20" s="43">
        <v>150</v>
      </c>
      <c r="D20" s="60">
        <v>40648</v>
      </c>
      <c r="F20" s="9"/>
      <c r="G20" s="9"/>
      <c r="H20" s="9"/>
    </row>
    <row r="21" spans="1:8">
      <c r="A21" s="4">
        <v>6140</v>
      </c>
      <c r="B21" s="4" t="s">
        <v>311</v>
      </c>
      <c r="C21" s="43">
        <v>149</v>
      </c>
      <c r="D21" s="60">
        <v>40648</v>
      </c>
      <c r="F21" s="9"/>
      <c r="G21" s="9"/>
      <c r="H21" s="9"/>
    </row>
    <row r="22" spans="1:8">
      <c r="A22" s="4">
        <v>6067</v>
      </c>
      <c r="B22" t="s">
        <v>293</v>
      </c>
      <c r="C22" s="43">
        <v>300</v>
      </c>
      <c r="D22" s="60">
        <v>40491</v>
      </c>
      <c r="F22" s="9"/>
      <c r="G22" s="9"/>
      <c r="H22" s="9"/>
    </row>
    <row r="23" spans="1:8">
      <c r="A23" s="4">
        <v>6159</v>
      </c>
      <c r="B23" s="4" t="s">
        <v>237</v>
      </c>
      <c r="C23" s="43">
        <v>200</v>
      </c>
      <c r="D23" s="60">
        <v>40589</v>
      </c>
      <c r="F23" s="9"/>
      <c r="G23" s="9"/>
      <c r="H23" s="9"/>
    </row>
    <row r="24" spans="1:8">
      <c r="A24" s="4">
        <v>6173</v>
      </c>
      <c r="B24" s="4" t="s">
        <v>343</v>
      </c>
      <c r="C24" s="43">
        <v>150</v>
      </c>
      <c r="D24" s="60">
        <v>40980</v>
      </c>
      <c r="F24" s="9"/>
      <c r="G24" s="9"/>
      <c r="H24" s="9"/>
    </row>
    <row r="25" spans="1:8">
      <c r="A25">
        <v>6184</v>
      </c>
      <c r="B25" t="s">
        <v>367</v>
      </c>
      <c r="C25" s="43">
        <v>100</v>
      </c>
      <c r="D25" s="60">
        <v>41162</v>
      </c>
      <c r="F25" s="9"/>
      <c r="G25" s="9"/>
      <c r="H25" s="9"/>
    </row>
    <row r="26" spans="1:8">
      <c r="A26" s="195">
        <v>6320</v>
      </c>
      <c r="B26" s="196" t="s">
        <v>459</v>
      </c>
      <c r="C26" s="197">
        <v>184</v>
      </c>
      <c r="D26" s="198">
        <v>41527</v>
      </c>
      <c r="F26" s="9"/>
      <c r="G26" s="9"/>
      <c r="H26" s="9"/>
    </row>
    <row r="27" spans="1:8">
      <c r="A27">
        <v>6372</v>
      </c>
      <c r="B27" t="s">
        <v>452</v>
      </c>
      <c r="C27" s="43">
        <v>250</v>
      </c>
      <c r="D27" s="60">
        <v>41567</v>
      </c>
      <c r="F27" s="9"/>
      <c r="G27" s="9"/>
      <c r="H27" s="9"/>
    </row>
    <row r="28" spans="1:8">
      <c r="A28">
        <v>6439</v>
      </c>
      <c r="B28" t="s">
        <v>589</v>
      </c>
      <c r="C28" s="43">
        <v>200</v>
      </c>
      <c r="D28" s="60">
        <v>42051</v>
      </c>
      <c r="F28" s="9"/>
      <c r="G28" s="9"/>
      <c r="H28" s="9"/>
    </row>
    <row r="29" spans="1:8" ht="12.75" thickBot="1">
      <c r="A29" s="4"/>
      <c r="B29" s="2" t="s">
        <v>48</v>
      </c>
      <c r="C29" s="50">
        <f>SUM(C20:C28)</f>
        <v>1683</v>
      </c>
      <c r="F29" s="9"/>
      <c r="G29" s="9"/>
      <c r="H29" s="9"/>
    </row>
    <row r="30" spans="1:8" ht="12.75" thickTop="1">
      <c r="A30" s="4"/>
      <c r="B30" s="6" t="s">
        <v>597</v>
      </c>
      <c r="C30" s="96">
        <f>C29/5</f>
        <v>336.6</v>
      </c>
      <c r="F30" s="9"/>
      <c r="G30" s="9"/>
      <c r="H30" s="9"/>
    </row>
    <row r="31" spans="1:8">
      <c r="A31" s="4"/>
      <c r="B31" s="42" t="s">
        <v>165</v>
      </c>
      <c r="C31" s="97">
        <f>Depreciation!B12</f>
        <v>800.67</v>
      </c>
      <c r="F31" s="9"/>
      <c r="G31" s="9"/>
      <c r="H31" s="9"/>
    </row>
    <row r="32" spans="1:8">
      <c r="A32" s="4"/>
      <c r="B32" s="99" t="s">
        <v>167</v>
      </c>
      <c r="C32" s="98">
        <f>Depreciation!D12</f>
        <v>0</v>
      </c>
      <c r="F32" s="9"/>
      <c r="G32" s="9"/>
      <c r="H32" s="9"/>
    </row>
    <row r="33" spans="1:8" ht="12.75" thickBot="1">
      <c r="A33" s="4"/>
      <c r="B33" s="100" t="s">
        <v>166</v>
      </c>
      <c r="C33" s="101">
        <f>SUM(C30+C31-C32)</f>
        <v>1137.27</v>
      </c>
      <c r="F33" s="9"/>
      <c r="G33" s="9"/>
      <c r="H33" s="9"/>
    </row>
    <row r="34" spans="1:8" ht="12.75" thickTop="1">
      <c r="A34" s="4"/>
      <c r="C34" s="3"/>
      <c r="F34" s="9"/>
      <c r="G34" s="9"/>
      <c r="H34" s="9"/>
    </row>
    <row r="35" spans="1:8">
      <c r="A35" s="4"/>
      <c r="F35" s="9"/>
      <c r="G35" s="9"/>
      <c r="H35" s="9"/>
    </row>
    <row r="36" spans="1:8">
      <c r="A36" s="94" t="s">
        <v>599</v>
      </c>
      <c r="F36" s="9" t="s">
        <v>359</v>
      </c>
      <c r="G36" s="9"/>
      <c r="H36" s="9"/>
    </row>
    <row r="37" spans="1:8" ht="12.75" thickBot="1">
      <c r="A37" s="16" t="s">
        <v>164</v>
      </c>
      <c r="B37" s="17" t="s">
        <v>160</v>
      </c>
      <c r="C37" s="17" t="s">
        <v>161</v>
      </c>
      <c r="D37" s="17" t="s">
        <v>162</v>
      </c>
      <c r="F37" s="9"/>
      <c r="G37" s="9"/>
      <c r="H37" s="9"/>
    </row>
    <row r="38" spans="1:8">
      <c r="F38" s="9"/>
      <c r="G38" s="9"/>
      <c r="H38" s="9"/>
    </row>
    <row r="39" spans="1:8">
      <c r="C39" s="43"/>
      <c r="F39" s="9"/>
      <c r="G39" s="9"/>
      <c r="H39" s="9"/>
    </row>
    <row r="40" spans="1:8">
      <c r="C40" s="43"/>
      <c r="D40" s="60"/>
      <c r="F40" s="9"/>
      <c r="G40" s="9"/>
      <c r="H40" s="9"/>
    </row>
    <row r="41" spans="1:8">
      <c r="C41" s="43"/>
      <c r="D41" s="60"/>
      <c r="F41" s="9"/>
      <c r="G41" s="9"/>
      <c r="H41" s="9"/>
    </row>
    <row r="42" spans="1:8">
      <c r="C42" s="43"/>
      <c r="F42" s="9"/>
      <c r="G42" s="9"/>
      <c r="H42" s="9"/>
    </row>
    <row r="43" spans="1:8">
      <c r="C43" s="43"/>
      <c r="F43" s="9"/>
      <c r="G43" s="9"/>
      <c r="H43" s="9"/>
    </row>
    <row r="44" spans="1:8">
      <c r="C44" s="43"/>
      <c r="F44" s="9"/>
      <c r="G44" s="9"/>
      <c r="H44" s="9"/>
    </row>
    <row r="45" spans="1:8">
      <c r="C45" s="43"/>
      <c r="F45" s="9"/>
      <c r="G45" s="9"/>
      <c r="H45" s="9"/>
    </row>
    <row r="46" spans="1:8">
      <c r="C46" s="43"/>
      <c r="F46" s="9"/>
      <c r="G46" s="9"/>
      <c r="H46" s="9"/>
    </row>
    <row r="47" spans="1:8">
      <c r="C47" s="43"/>
      <c r="F47" s="9"/>
      <c r="G47" s="9"/>
      <c r="H47" s="9"/>
    </row>
    <row r="48" spans="1:8">
      <c r="C48" s="43"/>
      <c r="F48" s="9"/>
      <c r="G48" s="9"/>
      <c r="H48" s="9"/>
    </row>
    <row r="49" spans="1:8">
      <c r="A49" s="4"/>
      <c r="C49" s="43"/>
      <c r="F49" s="9"/>
      <c r="G49" s="9"/>
      <c r="H49" s="9"/>
    </row>
    <row r="50" spans="1:8">
      <c r="A50" s="4"/>
      <c r="C50" s="43"/>
      <c r="F50" s="9"/>
      <c r="G50" s="9"/>
      <c r="H50" s="9"/>
    </row>
    <row r="51" spans="1:8">
      <c r="A51" s="4"/>
      <c r="C51" s="43"/>
      <c r="F51" s="9"/>
      <c r="G51" s="9"/>
      <c r="H51" s="9"/>
    </row>
    <row r="52" spans="1:8">
      <c r="A52" s="4"/>
      <c r="C52" s="43"/>
      <c r="F52" s="9"/>
      <c r="G52" s="9"/>
      <c r="H52" s="9"/>
    </row>
    <row r="53" spans="1:8">
      <c r="A53" s="4"/>
      <c r="C53" s="43"/>
      <c r="F53" s="9"/>
      <c r="G53" s="9"/>
      <c r="H53" s="9"/>
    </row>
    <row r="54" spans="1:8">
      <c r="A54" s="4"/>
      <c r="F54" s="9"/>
      <c r="G54" s="9"/>
      <c r="H54" s="9"/>
    </row>
    <row r="55" spans="1:8">
      <c r="A55" s="4"/>
      <c r="F55" s="9"/>
      <c r="G55" s="9"/>
      <c r="H55" s="9"/>
    </row>
    <row r="56" spans="1:8">
      <c r="F56" s="9"/>
      <c r="G56" s="9"/>
      <c r="H56" s="9"/>
    </row>
    <row r="57" spans="1:8">
      <c r="F57" s="9"/>
      <c r="G57" s="9"/>
      <c r="H57" s="9"/>
    </row>
    <row r="58" spans="1:8">
      <c r="F58" s="9"/>
      <c r="G58" s="9"/>
      <c r="H58" s="9"/>
    </row>
    <row r="59" spans="1:8">
      <c r="F59" s="9"/>
      <c r="G59" s="9"/>
      <c r="H59" s="9"/>
    </row>
    <row r="60" spans="1:8">
      <c r="E60" s="21"/>
      <c r="F60" s="21"/>
      <c r="G60" s="21"/>
      <c r="H60" s="9"/>
    </row>
    <row r="61" spans="1:8">
      <c r="F61" s="9"/>
      <c r="G61" s="9"/>
      <c r="H61" s="9"/>
    </row>
    <row r="62" spans="1:8">
      <c r="F62" s="9"/>
      <c r="G62" s="9"/>
      <c r="H62" s="9"/>
    </row>
    <row r="63" spans="1:8">
      <c r="F63" s="9"/>
      <c r="G63" s="9"/>
      <c r="H63" s="9"/>
    </row>
    <row r="64" spans="1:8">
      <c r="F64" s="9"/>
      <c r="G64" s="9"/>
      <c r="H64" s="9"/>
    </row>
    <row r="65" spans="6:8">
      <c r="F65" s="9"/>
      <c r="G65" s="9"/>
      <c r="H65" s="9"/>
    </row>
    <row r="66" spans="6:8">
      <c r="F66" s="9"/>
      <c r="G66" s="9"/>
      <c r="H66" s="9"/>
    </row>
    <row r="67" spans="6:8">
      <c r="F67" s="9"/>
      <c r="G67" s="9"/>
      <c r="H67" s="9"/>
    </row>
    <row r="68" spans="6:8">
      <c r="F68" s="9"/>
      <c r="G68" s="9"/>
      <c r="H68" s="9"/>
    </row>
    <row r="69" spans="6:8">
      <c r="F69" s="9"/>
      <c r="G69" s="9"/>
      <c r="H69" s="9"/>
    </row>
    <row r="70" spans="6:8">
      <c r="F70" s="9"/>
      <c r="G70" s="9"/>
      <c r="H70" s="9"/>
    </row>
    <row r="71" spans="6:8">
      <c r="F71" s="9"/>
      <c r="G71" s="9"/>
      <c r="H71" s="9"/>
    </row>
    <row r="72" spans="6:8">
      <c r="F72" s="9"/>
      <c r="G72" s="9"/>
      <c r="H72" s="9"/>
    </row>
    <row r="73" spans="6:8">
      <c r="F73" s="9"/>
      <c r="G73" s="9"/>
      <c r="H73" s="9"/>
    </row>
    <row r="74" spans="6:8">
      <c r="F74" s="9"/>
      <c r="G74" s="9"/>
      <c r="H74" s="9"/>
    </row>
    <row r="75" spans="6:8">
      <c r="F75" s="9"/>
      <c r="G75" s="9"/>
      <c r="H75" s="9"/>
    </row>
    <row r="76" spans="6:8">
      <c r="F76" s="9"/>
      <c r="G76" s="9"/>
      <c r="H76" s="9"/>
    </row>
    <row r="77" spans="6:8">
      <c r="F77" s="9"/>
      <c r="G77" s="9"/>
      <c r="H77" s="9"/>
    </row>
    <row r="78" spans="6:8">
      <c r="F78" s="9"/>
      <c r="G78" s="9"/>
      <c r="H78" s="9"/>
    </row>
    <row r="79" spans="6:8">
      <c r="F79" s="9"/>
      <c r="G79" s="9"/>
      <c r="H79" s="9"/>
    </row>
  </sheetData>
  <phoneticPr fontId="0" type="noConversion"/>
  <pageMargins left="0.75" right="0.75" top="1" bottom="1" header="0.5" footer="0.5"/>
  <pageSetup scale="86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F42" sqref="F42"/>
    </sheetView>
  </sheetViews>
  <sheetFormatPr defaultRowHeight="12"/>
  <cols>
    <col min="1" max="1" width="10.7109375" customWidth="1"/>
    <col min="2" max="2" width="32.28515625" customWidth="1"/>
    <col min="4" max="4" width="12.28515625" customWidth="1"/>
    <col min="6" max="6" width="13" customWidth="1"/>
    <col min="7" max="7" width="11.140625" customWidth="1"/>
  </cols>
  <sheetData>
    <row r="1" spans="1:7" ht="16.5">
      <c r="A1" s="10" t="s">
        <v>285</v>
      </c>
      <c r="B1" s="19"/>
      <c r="C1" s="19"/>
      <c r="D1" s="10" t="s">
        <v>598</v>
      </c>
    </row>
    <row r="3" spans="1:7">
      <c r="A3" s="5" t="s">
        <v>47</v>
      </c>
      <c r="B3" s="6" t="s">
        <v>287</v>
      </c>
    </row>
    <row r="5" spans="1:7">
      <c r="A5" s="5" t="s">
        <v>44</v>
      </c>
      <c r="D5" s="38"/>
      <c r="F5" s="6" t="s">
        <v>142</v>
      </c>
      <c r="G5" s="6" t="s">
        <v>143</v>
      </c>
    </row>
    <row r="6" spans="1:7" ht="12.75" thickBot="1">
      <c r="A6" s="17" t="s">
        <v>46</v>
      </c>
      <c r="B6" s="14"/>
      <c r="C6" s="14"/>
      <c r="D6" s="31" t="s">
        <v>286</v>
      </c>
      <c r="F6" s="14"/>
      <c r="G6" s="14"/>
    </row>
    <row r="7" spans="1:7">
      <c r="A7" s="1">
        <v>4000</v>
      </c>
      <c r="B7" t="s">
        <v>43</v>
      </c>
      <c r="D7" s="26">
        <v>100</v>
      </c>
      <c r="F7" s="43">
        <f>F16</f>
        <v>0</v>
      </c>
      <c r="G7" s="3">
        <f>D7-F7</f>
        <v>100</v>
      </c>
    </row>
    <row r="8" spans="1:7">
      <c r="A8" s="1">
        <v>4010</v>
      </c>
      <c r="B8" t="s">
        <v>38</v>
      </c>
      <c r="D8" s="26">
        <v>1000</v>
      </c>
      <c r="F8" s="43"/>
      <c r="G8" s="3">
        <f>F8</f>
        <v>0</v>
      </c>
    </row>
    <row r="9" spans="1:7">
      <c r="A9" s="1">
        <v>4070</v>
      </c>
      <c r="B9" t="s">
        <v>6</v>
      </c>
      <c r="D9" s="29">
        <v>0</v>
      </c>
      <c r="F9" s="48"/>
      <c r="G9" s="63">
        <f>F9</f>
        <v>0</v>
      </c>
    </row>
    <row r="10" spans="1:7" ht="12.75" thickBot="1">
      <c r="C10" s="2" t="s">
        <v>62</v>
      </c>
      <c r="D10" s="30">
        <f>SUM(D6:E9)</f>
        <v>1100</v>
      </c>
      <c r="E10" s="2" t="s">
        <v>48</v>
      </c>
      <c r="F10" s="50">
        <f>SUM(F8:F9)</f>
        <v>0</v>
      </c>
      <c r="G10" s="56">
        <f>SUM(G7:G9)</f>
        <v>100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1">
        <v>4200</v>
      </c>
      <c r="B13" t="s">
        <v>605</v>
      </c>
      <c r="D13" s="43">
        <v>200</v>
      </c>
      <c r="F13" s="43"/>
      <c r="G13" s="3">
        <f>D13-F13</f>
        <v>200</v>
      </c>
    </row>
    <row r="14" spans="1:7">
      <c r="A14" s="1">
        <v>4210</v>
      </c>
      <c r="B14" t="s">
        <v>606</v>
      </c>
      <c r="D14" s="51">
        <v>100</v>
      </c>
      <c r="E14" s="9"/>
      <c r="F14" s="51"/>
      <c r="G14" s="61">
        <f>D14-F14</f>
        <v>100</v>
      </c>
    </row>
    <row r="15" spans="1:7">
      <c r="A15" s="1">
        <v>4750</v>
      </c>
      <c r="B15" t="s">
        <v>607</v>
      </c>
      <c r="D15" s="48">
        <v>800</v>
      </c>
      <c r="E15" s="179"/>
      <c r="F15" s="48"/>
      <c r="G15" s="63">
        <f>D15-F15</f>
        <v>800</v>
      </c>
    </row>
    <row r="16" spans="1:7" ht="12.75" thickBot="1">
      <c r="C16" s="2" t="s">
        <v>62</v>
      </c>
      <c r="D16" s="30">
        <f>SUM(D13:D15)</f>
        <v>1100</v>
      </c>
      <c r="E16" s="74" t="s">
        <v>48</v>
      </c>
      <c r="F16" s="50">
        <f>SUM(F13:F14)</f>
        <v>0</v>
      </c>
      <c r="G16" s="66">
        <f>SUM(G13:G15)</f>
        <v>1100</v>
      </c>
    </row>
    <row r="17" ht="12.75" thickTop="1"/>
  </sheetData>
  <phoneticPr fontId="12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>
      <selection activeCell="G31" sqref="G31"/>
    </sheetView>
  </sheetViews>
  <sheetFormatPr defaultRowHeight="12"/>
  <cols>
    <col min="1" max="1" width="9.85546875" customWidth="1"/>
    <col min="2" max="2" width="28.140625" customWidth="1"/>
    <col min="3" max="3" width="12.28515625" customWidth="1"/>
    <col min="4" max="4" width="12" customWidth="1"/>
    <col min="5" max="5" width="4.42578125" customWidth="1"/>
    <col min="6" max="6" width="12.42578125" customWidth="1"/>
    <col min="7" max="7" width="13.5703125" customWidth="1"/>
  </cols>
  <sheetData>
    <row r="1" spans="1:7" ht="16.5">
      <c r="A1" s="10" t="s">
        <v>288</v>
      </c>
      <c r="B1" s="19"/>
      <c r="C1" s="19"/>
      <c r="D1" s="10" t="s">
        <v>598</v>
      </c>
    </row>
    <row r="3" spans="1:7">
      <c r="A3" s="5" t="s">
        <v>47</v>
      </c>
      <c r="B3" s="6" t="s">
        <v>289</v>
      </c>
    </row>
    <row r="5" spans="1:7">
      <c r="A5" s="5" t="s">
        <v>44</v>
      </c>
      <c r="D5" s="38"/>
      <c r="F5" s="6" t="s">
        <v>142</v>
      </c>
      <c r="G5" s="6" t="s">
        <v>143</v>
      </c>
    </row>
    <row r="6" spans="1:7" ht="12.75" thickBot="1">
      <c r="A6" s="17" t="s">
        <v>46</v>
      </c>
      <c r="B6" s="14"/>
      <c r="C6" s="14"/>
      <c r="D6" s="31" t="s">
        <v>286</v>
      </c>
      <c r="F6" s="14"/>
      <c r="G6" s="14"/>
    </row>
    <row r="7" spans="1:7">
      <c r="A7" s="1">
        <v>4000</v>
      </c>
      <c r="B7" t="s">
        <v>43</v>
      </c>
      <c r="D7" s="26">
        <v>43000.39</v>
      </c>
      <c r="F7" s="43">
        <f>F17</f>
        <v>0</v>
      </c>
      <c r="G7" s="3">
        <f>D7-F7</f>
        <v>43000.39</v>
      </c>
    </row>
    <row r="8" spans="1:7">
      <c r="A8" s="1">
        <v>4010</v>
      </c>
      <c r="B8" t="s">
        <v>38</v>
      </c>
      <c r="D8" s="26">
        <v>3000</v>
      </c>
      <c r="F8" s="43"/>
      <c r="G8" s="3">
        <f>F8</f>
        <v>0</v>
      </c>
    </row>
    <row r="9" spans="1:7">
      <c r="A9" s="1">
        <v>4070</v>
      </c>
      <c r="B9" t="s">
        <v>6</v>
      </c>
      <c r="D9" s="29">
        <v>1000</v>
      </c>
      <c r="F9" s="48"/>
      <c r="G9" s="63">
        <f>F9</f>
        <v>0</v>
      </c>
    </row>
    <row r="10" spans="1:7" ht="12.75" thickBot="1">
      <c r="C10" s="2" t="s">
        <v>62</v>
      </c>
      <c r="D10" s="30">
        <f>SUM(D7:D9)</f>
        <v>47000.39</v>
      </c>
      <c r="E10" s="2" t="s">
        <v>48</v>
      </c>
      <c r="F10" s="50">
        <f>SUM(F8:F9)</f>
        <v>0</v>
      </c>
      <c r="G10" s="56">
        <f>SUM(G7:G9)</f>
        <v>43000.39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20">
        <v>4100</v>
      </c>
      <c r="B13" s="196" t="s">
        <v>39</v>
      </c>
      <c r="C13" s="9"/>
      <c r="D13" s="24">
        <f>C33</f>
        <v>2030.39</v>
      </c>
      <c r="F13" s="51"/>
      <c r="G13" s="61">
        <f>D13-F13</f>
        <v>2030.39</v>
      </c>
    </row>
    <row r="14" spans="1:7">
      <c r="A14" s="1">
        <v>4130</v>
      </c>
      <c r="B14" s="199" t="s">
        <v>41</v>
      </c>
      <c r="D14" s="43">
        <v>7335</v>
      </c>
      <c r="F14" s="43"/>
      <c r="G14" s="3">
        <f>D14-F14</f>
        <v>7335</v>
      </c>
    </row>
    <row r="15" spans="1:7">
      <c r="A15" s="1">
        <v>4180</v>
      </c>
      <c r="B15" s="199" t="s">
        <v>271</v>
      </c>
      <c r="D15" s="43">
        <v>135</v>
      </c>
      <c r="F15" s="43">
        <f>347-347</f>
        <v>0</v>
      </c>
      <c r="G15" s="3">
        <f>D15-F15</f>
        <v>135</v>
      </c>
    </row>
    <row r="16" spans="1:7">
      <c r="A16" s="1">
        <v>4750</v>
      </c>
      <c r="B16" s="199" t="s">
        <v>608</v>
      </c>
      <c r="D16" s="48">
        <v>37500</v>
      </c>
      <c r="F16" s="48"/>
      <c r="G16" s="63">
        <f>D16-F16</f>
        <v>37500</v>
      </c>
    </row>
    <row r="17" spans="1:7" ht="12.75" thickBot="1">
      <c r="C17" s="2" t="s">
        <v>62</v>
      </c>
      <c r="D17" s="30">
        <f>SUM(D13:D16)</f>
        <v>47000.39</v>
      </c>
      <c r="E17" s="74" t="s">
        <v>48</v>
      </c>
      <c r="F17" s="50">
        <f>SUM(F13:F16)</f>
        <v>0</v>
      </c>
      <c r="G17" s="66">
        <f>SUM(G13:G16)</f>
        <v>47000.39</v>
      </c>
    </row>
    <row r="18" spans="1:7" ht="12.75" thickTop="1"/>
    <row r="20" spans="1:7">
      <c r="A20">
        <v>6278</v>
      </c>
      <c r="B20" t="s">
        <v>380</v>
      </c>
      <c r="C20" s="43">
        <v>618</v>
      </c>
      <c r="D20" s="60">
        <v>41125</v>
      </c>
    </row>
    <row r="21" spans="1:7">
      <c r="A21">
        <v>6279</v>
      </c>
      <c r="B21" t="s">
        <v>379</v>
      </c>
      <c r="C21" s="43">
        <v>948</v>
      </c>
      <c r="D21" s="60">
        <v>41125</v>
      </c>
    </row>
    <row r="22" spans="1:7">
      <c r="A22">
        <v>6280</v>
      </c>
      <c r="B22" t="s">
        <v>381</v>
      </c>
      <c r="C22" s="43">
        <v>475</v>
      </c>
      <c r="D22" s="60">
        <v>41125</v>
      </c>
    </row>
    <row r="23" spans="1:7">
      <c r="A23">
        <v>6281</v>
      </c>
      <c r="B23" t="s">
        <v>382</v>
      </c>
      <c r="C23" s="43">
        <v>2381</v>
      </c>
      <c r="D23" s="60">
        <v>41131</v>
      </c>
    </row>
    <row r="24" spans="1:7">
      <c r="A24">
        <v>6282</v>
      </c>
      <c r="B24" t="s">
        <v>383</v>
      </c>
      <c r="C24" s="43">
        <v>1195</v>
      </c>
      <c r="D24" s="60">
        <v>41131</v>
      </c>
    </row>
    <row r="25" spans="1:7">
      <c r="A25">
        <v>6283</v>
      </c>
      <c r="B25" t="s">
        <v>384</v>
      </c>
      <c r="C25" s="43">
        <v>135</v>
      </c>
      <c r="D25" s="60">
        <v>41141</v>
      </c>
    </row>
    <row r="26" spans="1:7">
      <c r="A26">
        <v>6284</v>
      </c>
      <c r="B26" t="s">
        <v>385</v>
      </c>
      <c r="C26" s="43">
        <v>199.95</v>
      </c>
      <c r="D26" s="60">
        <v>41141</v>
      </c>
    </row>
    <row r="27" spans="1:7">
      <c r="A27">
        <v>6285</v>
      </c>
      <c r="B27" t="s">
        <v>386</v>
      </c>
      <c r="C27" s="43">
        <v>195</v>
      </c>
      <c r="D27" s="60">
        <v>41141</v>
      </c>
    </row>
    <row r="28" spans="1:7">
      <c r="A28">
        <v>6286</v>
      </c>
      <c r="B28" t="s">
        <v>387</v>
      </c>
      <c r="C28" s="43">
        <v>1760</v>
      </c>
      <c r="D28" s="60">
        <v>41141</v>
      </c>
    </row>
    <row r="29" spans="1:7">
      <c r="A29">
        <v>6287</v>
      </c>
      <c r="B29" t="s">
        <v>388</v>
      </c>
      <c r="C29" s="43">
        <v>185</v>
      </c>
      <c r="D29" s="60">
        <v>41141</v>
      </c>
    </row>
    <row r="30" spans="1:7">
      <c r="A30">
        <v>6288</v>
      </c>
      <c r="B30" t="s">
        <v>389</v>
      </c>
      <c r="C30" s="43">
        <v>580</v>
      </c>
      <c r="D30" s="60">
        <v>41141</v>
      </c>
    </row>
    <row r="31" spans="1:7">
      <c r="A31">
        <v>6289</v>
      </c>
      <c r="B31" t="s">
        <v>390</v>
      </c>
      <c r="C31" s="43">
        <v>1480</v>
      </c>
      <c r="D31" s="60">
        <v>41141</v>
      </c>
    </row>
    <row r="32" spans="1:7" ht="12.75" thickBot="1">
      <c r="A32" s="4"/>
      <c r="B32" s="2" t="s">
        <v>48</v>
      </c>
      <c r="C32" s="50">
        <f>SUM(C20:C31)</f>
        <v>10151.950000000001</v>
      </c>
    </row>
    <row r="33" spans="1:4" ht="12.75" thickTop="1">
      <c r="A33" s="4"/>
      <c r="B33" s="6" t="s">
        <v>597</v>
      </c>
      <c r="C33" s="96">
        <f>C32/5</f>
        <v>2030.39</v>
      </c>
    </row>
    <row r="34" spans="1:4">
      <c r="A34" s="4"/>
      <c r="B34" s="42" t="s">
        <v>165</v>
      </c>
      <c r="C34" s="97">
        <f>Depreciation!B13</f>
        <v>4060.78</v>
      </c>
    </row>
    <row r="35" spans="1:4">
      <c r="A35" s="4"/>
      <c r="B35" s="99" t="s">
        <v>167</v>
      </c>
      <c r="C35" s="98"/>
    </row>
    <row r="36" spans="1:4" ht="12.75" thickBot="1">
      <c r="A36" s="4"/>
      <c r="B36" s="100" t="s">
        <v>166</v>
      </c>
      <c r="C36" s="101">
        <f>SUM(C33+C34-C35)</f>
        <v>6091.17</v>
      </c>
    </row>
    <row r="37" spans="1:4" ht="12.75" thickTop="1"/>
    <row r="40" spans="1:4">
      <c r="A40" s="94" t="s">
        <v>599</v>
      </c>
    </row>
    <row r="41" spans="1:4" ht="12.75" thickBot="1">
      <c r="A41" s="16" t="s">
        <v>164</v>
      </c>
      <c r="B41" s="17" t="s">
        <v>160</v>
      </c>
      <c r="C41" s="17" t="s">
        <v>161</v>
      </c>
      <c r="D41" s="17" t="s">
        <v>162</v>
      </c>
    </row>
    <row r="54" spans="3:3">
      <c r="C54" s="43"/>
    </row>
    <row r="55" spans="3:3">
      <c r="C55" s="43"/>
    </row>
    <row r="56" spans="3:3">
      <c r="C56" s="43"/>
    </row>
    <row r="57" spans="3:3">
      <c r="C57" s="43"/>
    </row>
    <row r="58" spans="3:3">
      <c r="C58" s="43"/>
    </row>
    <row r="59" spans="3:3">
      <c r="C59" s="43"/>
    </row>
    <row r="60" spans="3:3">
      <c r="C60" s="43"/>
    </row>
    <row r="61" spans="3:3">
      <c r="C61" s="43"/>
    </row>
  </sheetData>
  <phoneticPr fontId="12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D24" sqref="D24"/>
    </sheetView>
  </sheetViews>
  <sheetFormatPr defaultRowHeight="12"/>
  <cols>
    <col min="1" max="1" width="13.140625" customWidth="1"/>
    <col min="2" max="2" width="29.140625" customWidth="1"/>
    <col min="3" max="3" width="6.5703125" customWidth="1"/>
    <col min="4" max="4" width="12.5703125" customWidth="1"/>
    <col min="5" max="5" width="5.140625" customWidth="1"/>
    <col min="6" max="6" width="12.42578125" customWidth="1"/>
    <col min="7" max="7" width="14.140625" customWidth="1"/>
  </cols>
  <sheetData>
    <row r="1" spans="1:7" ht="16.5">
      <c r="A1" s="10" t="s">
        <v>591</v>
      </c>
      <c r="B1" s="19"/>
      <c r="C1" s="19"/>
      <c r="D1" s="10" t="s">
        <v>598</v>
      </c>
    </row>
    <row r="3" spans="1:7">
      <c r="A3" s="5" t="s">
        <v>47</v>
      </c>
      <c r="B3" s="6" t="s">
        <v>258</v>
      </c>
    </row>
    <row r="5" spans="1:7">
      <c r="A5" s="5" t="s">
        <v>44</v>
      </c>
      <c r="D5" s="38"/>
      <c r="F5" s="6" t="s">
        <v>142</v>
      </c>
      <c r="G5" s="6" t="s">
        <v>143</v>
      </c>
    </row>
    <row r="6" spans="1:7" ht="12.75" thickBot="1">
      <c r="A6" s="17" t="s">
        <v>46</v>
      </c>
      <c r="B6" s="14"/>
      <c r="C6" s="14"/>
      <c r="D6" s="31" t="s">
        <v>598</v>
      </c>
      <c r="F6" s="14"/>
      <c r="G6" s="14"/>
    </row>
    <row r="7" spans="1:7">
      <c r="A7" s="1">
        <v>4000</v>
      </c>
      <c r="B7" t="s">
        <v>43</v>
      </c>
      <c r="D7" s="26">
        <v>7000</v>
      </c>
      <c r="F7" s="43">
        <f>F16</f>
        <v>0</v>
      </c>
      <c r="G7" s="3">
        <f>D7-F7</f>
        <v>7000</v>
      </c>
    </row>
    <row r="8" spans="1:7">
      <c r="A8" s="1">
        <v>4010</v>
      </c>
      <c r="B8" t="s">
        <v>38</v>
      </c>
      <c r="D8" s="26">
        <v>100</v>
      </c>
      <c r="F8" s="43"/>
      <c r="G8" s="3">
        <f>F8</f>
        <v>0</v>
      </c>
    </row>
    <row r="9" spans="1:7">
      <c r="A9" s="1">
        <v>4070</v>
      </c>
      <c r="B9" t="s">
        <v>6</v>
      </c>
      <c r="D9" s="29">
        <v>200</v>
      </c>
      <c r="F9" s="48"/>
      <c r="G9" s="63">
        <f>F9</f>
        <v>0</v>
      </c>
    </row>
    <row r="10" spans="1:7" ht="12.75" thickBot="1">
      <c r="C10" s="2" t="s">
        <v>62</v>
      </c>
      <c r="D10" s="30">
        <f>SUM(D6:E9)</f>
        <v>7300</v>
      </c>
      <c r="E10" s="2" t="s">
        <v>48</v>
      </c>
      <c r="F10" s="50">
        <f>SUM(F8:F9)</f>
        <v>0</v>
      </c>
      <c r="G10" s="56">
        <f>SUM(G7:G9)</f>
        <v>7000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1">
        <v>4200</v>
      </c>
      <c r="B13" s="199" t="s">
        <v>620</v>
      </c>
      <c r="D13" s="43">
        <v>5300</v>
      </c>
      <c r="F13" s="43"/>
      <c r="G13" s="3">
        <f>D13-F13</f>
        <v>5300</v>
      </c>
    </row>
    <row r="14" spans="1:7">
      <c r="A14" s="1">
        <v>4210</v>
      </c>
      <c r="B14" s="199" t="s">
        <v>621</v>
      </c>
      <c r="D14" s="43">
        <v>800</v>
      </c>
      <c r="F14" s="43"/>
      <c r="G14" s="3">
        <f>D14-F14</f>
        <v>800</v>
      </c>
    </row>
    <row r="15" spans="1:7">
      <c r="A15" s="1">
        <v>4750</v>
      </c>
      <c r="B15" t="s">
        <v>261</v>
      </c>
      <c r="D15" s="48">
        <v>1200</v>
      </c>
      <c r="F15" s="48"/>
      <c r="G15" s="63">
        <f>D15-F15</f>
        <v>1200</v>
      </c>
    </row>
    <row r="16" spans="1:7" ht="12.75" thickBot="1">
      <c r="C16" s="2" t="s">
        <v>62</v>
      </c>
      <c r="D16" s="30">
        <f>SUM(D13:D15)</f>
        <v>7300</v>
      </c>
      <c r="E16" s="74" t="s">
        <v>48</v>
      </c>
      <c r="F16" s="50">
        <f>SUM(F13:F15)</f>
        <v>0</v>
      </c>
      <c r="G16" s="66">
        <f>SUM(G13:G15)</f>
        <v>7300</v>
      </c>
    </row>
    <row r="17" ht="12.75" thickTop="1"/>
  </sheetData>
  <phoneticPr fontId="12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G19" sqref="G19"/>
    </sheetView>
  </sheetViews>
  <sheetFormatPr defaultRowHeight="12"/>
  <cols>
    <col min="1" max="1" width="10.85546875" customWidth="1"/>
    <col min="2" max="2" width="30.140625" customWidth="1"/>
    <col min="3" max="3" width="10.7109375" customWidth="1"/>
    <col min="4" max="4" width="10.85546875" bestFit="1" customWidth="1"/>
    <col min="5" max="5" width="5.28515625" bestFit="1" customWidth="1"/>
    <col min="6" max="6" width="12.42578125" bestFit="1" customWidth="1"/>
    <col min="7" max="7" width="12" bestFit="1" customWidth="1"/>
  </cols>
  <sheetData>
    <row r="1" spans="1:7" ht="16.5">
      <c r="A1" s="10" t="s">
        <v>135</v>
      </c>
      <c r="B1" s="19"/>
      <c r="C1" s="19"/>
      <c r="D1" s="10" t="s">
        <v>598</v>
      </c>
    </row>
    <row r="3" spans="1:7">
      <c r="A3" s="5" t="s">
        <v>49</v>
      </c>
      <c r="B3" s="6" t="s">
        <v>111</v>
      </c>
    </row>
    <row r="4" spans="1:7">
      <c r="A4" s="5"/>
      <c r="B4" s="6"/>
    </row>
    <row r="5" spans="1:7">
      <c r="A5" s="5" t="s">
        <v>44</v>
      </c>
      <c r="B5" s="6"/>
      <c r="F5" s="6" t="s">
        <v>142</v>
      </c>
      <c r="G5" s="6" t="s">
        <v>143</v>
      </c>
    </row>
    <row r="6" spans="1:7" ht="12.75" thickBot="1">
      <c r="A6" s="17" t="s">
        <v>46</v>
      </c>
      <c r="B6" s="17"/>
      <c r="C6" s="17"/>
      <c r="D6" s="18" t="s">
        <v>598</v>
      </c>
      <c r="F6" s="14"/>
      <c r="G6" s="14"/>
    </row>
    <row r="7" spans="1:7">
      <c r="A7" s="1">
        <v>4000</v>
      </c>
      <c r="B7" t="s">
        <v>43</v>
      </c>
      <c r="D7" s="26">
        <v>7675</v>
      </c>
      <c r="F7" s="61">
        <f>F18</f>
        <v>0</v>
      </c>
      <c r="G7" s="61">
        <f>D7-F7</f>
        <v>7675</v>
      </c>
    </row>
    <row r="8" spans="1:7">
      <c r="A8" s="1">
        <v>4010</v>
      </c>
      <c r="B8" t="s">
        <v>38</v>
      </c>
      <c r="D8" s="24">
        <v>525</v>
      </c>
      <c r="F8" s="61"/>
      <c r="G8" s="61">
        <f>F8</f>
        <v>0</v>
      </c>
    </row>
    <row r="9" spans="1:7">
      <c r="A9" s="1">
        <v>4070</v>
      </c>
      <c r="B9" t="s">
        <v>92</v>
      </c>
      <c r="D9" s="29">
        <v>300</v>
      </c>
      <c r="F9" s="48"/>
      <c r="G9" s="63">
        <f>F9</f>
        <v>0</v>
      </c>
    </row>
    <row r="10" spans="1:7" ht="12.75" thickBot="1">
      <c r="C10" s="2" t="s">
        <v>62</v>
      </c>
      <c r="D10" s="30">
        <f>SUM(D7:D9)</f>
        <v>8500</v>
      </c>
      <c r="E10" s="2" t="s">
        <v>48</v>
      </c>
      <c r="F10" s="50">
        <f>SUM(F8:F9)</f>
        <v>0</v>
      </c>
      <c r="G10" s="56">
        <f>SUM(G7:G9)</f>
        <v>7675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20">
        <v>4140</v>
      </c>
      <c r="B13" s="22" t="s">
        <v>42</v>
      </c>
      <c r="C13" s="9"/>
      <c r="D13" s="24">
        <v>100</v>
      </c>
      <c r="F13" s="51"/>
      <c r="G13" s="61">
        <f>D13-F13</f>
        <v>100</v>
      </c>
    </row>
    <row r="14" spans="1:7">
      <c r="A14" s="20">
        <v>4750</v>
      </c>
      <c r="B14" s="9" t="s">
        <v>184</v>
      </c>
      <c r="C14" s="9"/>
      <c r="D14" s="24">
        <v>2800</v>
      </c>
      <c r="F14" s="43"/>
      <c r="G14" s="3">
        <f>D14-F14</f>
        <v>2800</v>
      </c>
    </row>
    <row r="15" spans="1:7">
      <c r="A15" s="1">
        <v>4755</v>
      </c>
      <c r="B15" s="199" t="s">
        <v>473</v>
      </c>
      <c r="D15" s="24">
        <v>1000</v>
      </c>
      <c r="F15" s="51"/>
      <c r="G15" s="61">
        <f>D15-F15</f>
        <v>1000</v>
      </c>
    </row>
    <row r="16" spans="1:7">
      <c r="A16" s="1">
        <v>4760</v>
      </c>
      <c r="B16" s="25" t="s">
        <v>290</v>
      </c>
      <c r="D16" s="24">
        <v>100</v>
      </c>
      <c r="F16" s="51"/>
      <c r="G16" s="61">
        <f>D16-F16</f>
        <v>100</v>
      </c>
    </row>
    <row r="17" spans="1:7">
      <c r="A17" s="1">
        <v>4765</v>
      </c>
      <c r="B17" s="199" t="s">
        <v>622</v>
      </c>
      <c r="D17" s="29">
        <v>4500</v>
      </c>
      <c r="F17" s="48"/>
      <c r="G17" s="63">
        <f>D17-F17</f>
        <v>4500</v>
      </c>
    </row>
    <row r="18" spans="1:7" ht="12.75" thickBot="1">
      <c r="C18" s="2" t="s">
        <v>62</v>
      </c>
      <c r="D18" s="30">
        <f>SUM(D13:D17)</f>
        <v>8500</v>
      </c>
      <c r="E18" s="74" t="s">
        <v>48</v>
      </c>
      <c r="F18" s="50">
        <f>SUM(F13:F17)</f>
        <v>0</v>
      </c>
      <c r="G18" s="66">
        <f>SUM(G13:G17)</f>
        <v>8500</v>
      </c>
    </row>
    <row r="19" spans="1:7" ht="12.75" thickTop="1"/>
    <row r="32" spans="1:7" ht="22.5" customHeight="1"/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D40" sqref="D40"/>
    </sheetView>
  </sheetViews>
  <sheetFormatPr defaultRowHeight="12"/>
  <cols>
    <col min="1" max="1" width="12.28515625" customWidth="1"/>
    <col min="2" max="2" width="16.7109375" customWidth="1"/>
    <col min="4" max="4" width="16.5703125" customWidth="1"/>
    <col min="6" max="6" width="14.140625" customWidth="1"/>
    <col min="7" max="7" width="15.42578125" customWidth="1"/>
  </cols>
  <sheetData>
    <row r="1" spans="1:7" ht="16.5">
      <c r="A1" s="10" t="s">
        <v>536</v>
      </c>
      <c r="B1" s="19"/>
      <c r="C1" s="19"/>
      <c r="D1" s="10" t="s">
        <v>598</v>
      </c>
    </row>
    <row r="3" spans="1:7">
      <c r="A3" s="5" t="s">
        <v>47</v>
      </c>
      <c r="B3" s="6" t="s">
        <v>543</v>
      </c>
    </row>
    <row r="5" spans="1:7">
      <c r="A5" s="5" t="s">
        <v>44</v>
      </c>
      <c r="D5" s="38"/>
      <c r="F5" s="6" t="s">
        <v>142</v>
      </c>
      <c r="G5" s="6" t="s">
        <v>143</v>
      </c>
    </row>
    <row r="6" spans="1:7" ht="12.75" thickBot="1">
      <c r="A6" s="17" t="s">
        <v>46</v>
      </c>
      <c r="B6" s="14"/>
      <c r="C6" s="14"/>
      <c r="D6" s="31" t="s">
        <v>598</v>
      </c>
      <c r="F6" s="14"/>
      <c r="G6" s="14"/>
    </row>
    <row r="7" spans="1:7">
      <c r="A7" s="1">
        <v>4000</v>
      </c>
      <c r="B7" t="s">
        <v>43</v>
      </c>
      <c r="D7" s="26">
        <v>7451</v>
      </c>
      <c r="F7" s="43">
        <f>F16</f>
        <v>0</v>
      </c>
      <c r="G7" s="3">
        <f>D7-F7</f>
        <v>7451</v>
      </c>
    </row>
    <row r="8" spans="1:7">
      <c r="A8" s="1">
        <v>4010</v>
      </c>
      <c r="B8" t="s">
        <v>38</v>
      </c>
      <c r="D8" s="26">
        <v>450</v>
      </c>
      <c r="F8" s="43"/>
      <c r="G8" s="3">
        <f>F8</f>
        <v>0</v>
      </c>
    </row>
    <row r="9" spans="1:7">
      <c r="A9" s="1">
        <v>4070</v>
      </c>
      <c r="B9" t="s">
        <v>6</v>
      </c>
      <c r="D9" s="29">
        <v>100</v>
      </c>
      <c r="F9" s="48"/>
      <c r="G9" s="63">
        <f>F9</f>
        <v>0</v>
      </c>
    </row>
    <row r="10" spans="1:7" ht="12.75" thickBot="1">
      <c r="C10" s="2" t="s">
        <v>62</v>
      </c>
      <c r="D10" s="30">
        <f>SUM(D6:E9)</f>
        <v>8001</v>
      </c>
      <c r="E10" s="2" t="s">
        <v>48</v>
      </c>
      <c r="F10" s="50">
        <f>SUM(F8:F9)</f>
        <v>0</v>
      </c>
      <c r="G10" s="56">
        <f>SUM(G7:G9)</f>
        <v>7451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200">
        <v>4180</v>
      </c>
      <c r="B13" s="196" t="s">
        <v>271</v>
      </c>
      <c r="C13" s="9"/>
      <c r="D13" s="24">
        <v>751</v>
      </c>
      <c r="F13" s="9"/>
      <c r="G13" s="61">
        <f>(D13-F13)</f>
        <v>751</v>
      </c>
    </row>
    <row r="14" spans="1:7">
      <c r="A14" s="200">
        <v>4300</v>
      </c>
      <c r="B14" s="196" t="s">
        <v>196</v>
      </c>
      <c r="C14" s="9"/>
      <c r="D14" s="24">
        <v>1550</v>
      </c>
      <c r="F14" s="9"/>
      <c r="G14" s="61">
        <f>(D14-F14)</f>
        <v>1550</v>
      </c>
    </row>
    <row r="15" spans="1:7">
      <c r="A15" s="20">
        <v>4750</v>
      </c>
      <c r="B15" s="201" t="s">
        <v>623</v>
      </c>
      <c r="C15" s="9"/>
      <c r="D15" s="29">
        <v>5700</v>
      </c>
      <c r="F15" s="48"/>
      <c r="G15" s="63">
        <f>(D15-F15)</f>
        <v>5700</v>
      </c>
    </row>
    <row r="16" spans="1:7" ht="12.75" thickBot="1">
      <c r="C16" s="2" t="s">
        <v>62</v>
      </c>
      <c r="D16" s="30">
        <f>SUM(D13:D15)</f>
        <v>8001</v>
      </c>
      <c r="E16" s="74" t="s">
        <v>48</v>
      </c>
      <c r="F16" s="50">
        <f>SUM(F13:F15)</f>
        <v>0</v>
      </c>
      <c r="G16" s="66">
        <f>SUM(G13:G15)</f>
        <v>8001</v>
      </c>
    </row>
    <row r="17" ht="12.75" thickTop="1"/>
  </sheetData>
  <pageMargins left="0.7" right="0.7" top="0.75" bottom="0.75" header="0.3" footer="0.3"/>
  <pageSetup orientation="portrait" horizontalDpi="0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D26" sqref="D26"/>
    </sheetView>
  </sheetViews>
  <sheetFormatPr defaultRowHeight="12"/>
  <cols>
    <col min="1" max="1" width="18.85546875" customWidth="1"/>
    <col min="2" max="2" width="24.140625" customWidth="1"/>
    <col min="4" max="4" width="10" bestFit="1" customWidth="1"/>
    <col min="6" max="6" width="12" customWidth="1"/>
    <col min="7" max="7" width="11.5703125" customWidth="1"/>
  </cols>
  <sheetData>
    <row r="1" spans="1:7" ht="16.5">
      <c r="A1" s="10" t="s">
        <v>249</v>
      </c>
      <c r="B1" s="19"/>
      <c r="C1" s="19"/>
      <c r="D1" s="10" t="s">
        <v>598</v>
      </c>
    </row>
    <row r="3" spans="1:7">
      <c r="A3" s="5" t="s">
        <v>47</v>
      </c>
      <c r="B3" s="6" t="s">
        <v>250</v>
      </c>
    </row>
    <row r="5" spans="1:7">
      <c r="A5" s="5" t="s">
        <v>44</v>
      </c>
      <c r="D5" s="38"/>
      <c r="F5" s="6" t="s">
        <v>142</v>
      </c>
      <c r="G5" s="6" t="s">
        <v>143</v>
      </c>
    </row>
    <row r="6" spans="1:7" ht="12.75" thickBot="1">
      <c r="A6" s="17" t="s">
        <v>46</v>
      </c>
      <c r="B6" s="14"/>
      <c r="C6" s="14"/>
      <c r="D6" s="31" t="s">
        <v>598</v>
      </c>
      <c r="F6" s="14"/>
      <c r="G6" s="14"/>
    </row>
    <row r="7" spans="1:7">
      <c r="A7" s="1">
        <v>4000</v>
      </c>
      <c r="B7" t="s">
        <v>43</v>
      </c>
      <c r="D7" s="26">
        <v>1100</v>
      </c>
      <c r="F7" s="43">
        <f>F16</f>
        <v>0</v>
      </c>
      <c r="G7" s="3">
        <f>D7-F7</f>
        <v>1100</v>
      </c>
    </row>
    <row r="8" spans="1:7">
      <c r="A8" s="1">
        <v>4010</v>
      </c>
      <c r="B8" t="s">
        <v>38</v>
      </c>
      <c r="D8" s="26">
        <v>300</v>
      </c>
      <c r="F8" s="43"/>
      <c r="G8" s="3">
        <f>F8</f>
        <v>0</v>
      </c>
    </row>
    <row r="9" spans="1:7">
      <c r="A9" s="1">
        <v>4070</v>
      </c>
      <c r="B9" t="s">
        <v>6</v>
      </c>
      <c r="D9" s="29">
        <v>50</v>
      </c>
      <c r="F9" s="48"/>
      <c r="G9" s="63">
        <f>F9</f>
        <v>0</v>
      </c>
    </row>
    <row r="10" spans="1:7" ht="12.75" thickBot="1">
      <c r="C10" s="2" t="s">
        <v>62</v>
      </c>
      <c r="D10" s="30">
        <f>SUM(D6:E9)</f>
        <v>1450</v>
      </c>
      <c r="E10" s="2" t="s">
        <v>48</v>
      </c>
      <c r="F10" s="50">
        <f>SUM(F8:F9)</f>
        <v>0</v>
      </c>
      <c r="G10" s="56">
        <f>SUM(G7:G9)</f>
        <v>1100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200">
        <v>4180</v>
      </c>
      <c r="B13" s="196" t="s">
        <v>483</v>
      </c>
      <c r="C13" s="9"/>
      <c r="D13" s="24">
        <v>250</v>
      </c>
      <c r="F13" s="51"/>
      <c r="G13" s="3">
        <f>D13-F13</f>
        <v>250</v>
      </c>
    </row>
    <row r="14" spans="1:7">
      <c r="A14" s="1">
        <v>4300</v>
      </c>
      <c r="B14" s="199" t="s">
        <v>196</v>
      </c>
      <c r="D14" s="43">
        <v>1000</v>
      </c>
      <c r="F14" s="43"/>
      <c r="G14" s="3">
        <f>D14-F14</f>
        <v>1000</v>
      </c>
    </row>
    <row r="15" spans="1:7">
      <c r="A15" s="1">
        <v>4750</v>
      </c>
      <c r="B15" s="199" t="s">
        <v>471</v>
      </c>
      <c r="D15" s="48">
        <v>200</v>
      </c>
      <c r="F15" s="48"/>
      <c r="G15" s="63">
        <f>D15-F15</f>
        <v>200</v>
      </c>
    </row>
    <row r="16" spans="1:7" ht="12.75" thickBot="1">
      <c r="C16" s="2" t="s">
        <v>62</v>
      </c>
      <c r="D16" s="30">
        <f>SUM(D13:D15)</f>
        <v>1450</v>
      </c>
      <c r="E16" s="74" t="s">
        <v>48</v>
      </c>
      <c r="F16" s="50">
        <f>SUM(F13:F15)</f>
        <v>0</v>
      </c>
      <c r="G16" s="66">
        <f>SUM(G13:G15)</f>
        <v>1450</v>
      </c>
    </row>
    <row r="17" ht="12.75" thickTop="1"/>
  </sheetData>
  <phoneticPr fontId="12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workbookViewId="0">
      <selection activeCell="G25" sqref="G25"/>
    </sheetView>
  </sheetViews>
  <sheetFormatPr defaultColWidth="9" defaultRowHeight="12"/>
  <cols>
    <col min="1" max="1" width="10.7109375" customWidth="1"/>
    <col min="2" max="2" width="23.42578125" customWidth="1"/>
    <col min="3" max="3" width="12.7109375" customWidth="1"/>
    <col min="4" max="4" width="15.7109375" customWidth="1"/>
    <col min="5" max="5" width="8.85546875" bestFit="1" customWidth="1"/>
    <col min="6" max="6" width="12.42578125" bestFit="1" customWidth="1"/>
    <col min="7" max="7" width="12" bestFit="1" customWidth="1"/>
  </cols>
  <sheetData>
    <row r="1" spans="1:7" ht="16.5">
      <c r="A1" s="10" t="s">
        <v>19</v>
      </c>
      <c r="B1" s="19"/>
      <c r="C1" s="19"/>
      <c r="D1" s="10" t="s">
        <v>598</v>
      </c>
    </row>
    <row r="3" spans="1:7">
      <c r="A3" s="5" t="s">
        <v>49</v>
      </c>
      <c r="B3" s="6" t="s">
        <v>112</v>
      </c>
    </row>
    <row r="4" spans="1:7">
      <c r="A4" s="5"/>
      <c r="B4" s="6"/>
    </row>
    <row r="5" spans="1:7">
      <c r="A5" s="5" t="s">
        <v>44</v>
      </c>
      <c r="B5" s="6"/>
      <c r="F5" s="6" t="s">
        <v>142</v>
      </c>
      <c r="G5" s="6" t="s">
        <v>143</v>
      </c>
    </row>
    <row r="6" spans="1:7" ht="12.75" thickBot="1">
      <c r="A6" s="17" t="s">
        <v>46</v>
      </c>
      <c r="B6" s="17"/>
      <c r="C6" s="17"/>
      <c r="D6" s="18" t="s">
        <v>598</v>
      </c>
      <c r="F6" s="14"/>
      <c r="G6" s="14"/>
    </row>
    <row r="7" spans="1:7">
      <c r="A7" s="1">
        <v>4000</v>
      </c>
      <c r="B7" t="s">
        <v>43</v>
      </c>
      <c r="D7" s="26">
        <v>13400.8</v>
      </c>
      <c r="F7" s="61">
        <f>F18</f>
        <v>0</v>
      </c>
      <c r="G7" s="61">
        <f>D7-F7</f>
        <v>13400.8</v>
      </c>
    </row>
    <row r="8" spans="1:7">
      <c r="A8" s="1">
        <v>4020</v>
      </c>
      <c r="B8" t="s">
        <v>137</v>
      </c>
      <c r="D8" s="26">
        <v>1000</v>
      </c>
      <c r="F8" s="61"/>
      <c r="G8" s="61">
        <f>F8</f>
        <v>0</v>
      </c>
    </row>
    <row r="9" spans="1:7" ht="12.75" thickBot="1">
      <c r="C9" s="2" t="s">
        <v>62</v>
      </c>
      <c r="D9" s="27">
        <f>SUM(D7:D8)</f>
        <v>14400.8</v>
      </c>
      <c r="E9" s="2" t="s">
        <v>48</v>
      </c>
      <c r="F9" s="49">
        <f>SUM(F8:F8)</f>
        <v>0</v>
      </c>
      <c r="G9" s="77">
        <f>SUM(G7:G8)</f>
        <v>13400.8</v>
      </c>
    </row>
    <row r="10" spans="1:7" ht="12.75" thickTop="1">
      <c r="D10" s="26"/>
    </row>
    <row r="11" spans="1:7" ht="12.75" thickBot="1">
      <c r="A11" s="13" t="s">
        <v>45</v>
      </c>
      <c r="B11" s="14"/>
      <c r="C11" s="14"/>
      <c r="D11" s="28"/>
      <c r="F11" s="14"/>
      <c r="G11" s="14"/>
    </row>
    <row r="12" spans="1:7">
      <c r="A12" s="20">
        <v>4100</v>
      </c>
      <c r="B12" s="9" t="s">
        <v>39</v>
      </c>
      <c r="C12" s="9"/>
      <c r="D12" s="26">
        <f>C32</f>
        <v>1213.8</v>
      </c>
      <c r="F12" s="51"/>
      <c r="G12" s="61">
        <f t="shared" ref="G12:G17" si="0">D12-F12</f>
        <v>1213.8</v>
      </c>
    </row>
    <row r="13" spans="1:7">
      <c r="A13" s="20">
        <v>4110</v>
      </c>
      <c r="B13" s="9" t="s">
        <v>40</v>
      </c>
      <c r="C13" s="9"/>
      <c r="D13" s="26">
        <v>500</v>
      </c>
      <c r="F13" s="51"/>
      <c r="G13" s="61">
        <f t="shared" si="0"/>
        <v>500</v>
      </c>
    </row>
    <row r="14" spans="1:7">
      <c r="A14" s="20">
        <v>4500</v>
      </c>
      <c r="B14" s="9" t="s">
        <v>59</v>
      </c>
      <c r="C14" s="9"/>
      <c r="D14" s="26">
        <v>1787</v>
      </c>
      <c r="F14" s="51"/>
      <c r="G14" s="61">
        <f t="shared" si="0"/>
        <v>1787</v>
      </c>
    </row>
    <row r="15" spans="1:7">
      <c r="A15" s="20">
        <v>4530</v>
      </c>
      <c r="B15" s="9" t="s">
        <v>0</v>
      </c>
      <c r="C15" s="9"/>
      <c r="D15" s="26">
        <v>7500</v>
      </c>
      <c r="F15" s="51"/>
      <c r="G15" s="61">
        <f t="shared" si="0"/>
        <v>7500</v>
      </c>
    </row>
    <row r="16" spans="1:7">
      <c r="A16" s="20">
        <v>4540</v>
      </c>
      <c r="B16" s="9" t="s">
        <v>60</v>
      </c>
      <c r="C16" s="9"/>
      <c r="D16" s="26">
        <v>3100</v>
      </c>
      <c r="F16" s="51"/>
      <c r="G16" s="61">
        <f t="shared" si="0"/>
        <v>3100</v>
      </c>
    </row>
    <row r="17" spans="1:7">
      <c r="A17" s="20">
        <v>4550</v>
      </c>
      <c r="B17" s="9" t="s">
        <v>61</v>
      </c>
      <c r="C17" s="9"/>
      <c r="D17" s="26">
        <v>300</v>
      </c>
      <c r="F17" s="48"/>
      <c r="G17" s="63">
        <f t="shared" si="0"/>
        <v>300</v>
      </c>
    </row>
    <row r="18" spans="1:7" ht="12.75" thickBot="1">
      <c r="C18" s="2" t="s">
        <v>62</v>
      </c>
      <c r="D18" s="27">
        <f>SUM(D12:D17)</f>
        <v>14400.8</v>
      </c>
      <c r="E18" s="74" t="s">
        <v>48</v>
      </c>
      <c r="F18" s="50">
        <f>SUM(F12:F17)</f>
        <v>0</v>
      </c>
      <c r="G18" s="66">
        <f>SUM(G12:G17)</f>
        <v>14400.8</v>
      </c>
    </row>
    <row r="19" spans="1:7" ht="12.75" thickTop="1">
      <c r="B19" s="1"/>
    </row>
    <row r="21" spans="1:7">
      <c r="A21" s="94" t="s">
        <v>159</v>
      </c>
    </row>
    <row r="22" spans="1:7" ht="12.75" thickBot="1">
      <c r="A22" s="16" t="s">
        <v>164</v>
      </c>
      <c r="B22" s="17" t="s">
        <v>160</v>
      </c>
      <c r="C22" s="17" t="s">
        <v>161</v>
      </c>
      <c r="D22" s="17" t="s">
        <v>162</v>
      </c>
      <c r="E22" s="17"/>
    </row>
    <row r="23" spans="1:7">
      <c r="A23">
        <v>6142</v>
      </c>
      <c r="B23" t="s">
        <v>236</v>
      </c>
      <c r="C23" s="43">
        <v>1200</v>
      </c>
      <c r="D23" s="60">
        <v>40648</v>
      </c>
      <c r="E23" s="104"/>
    </row>
    <row r="24" spans="1:7">
      <c r="A24">
        <v>6143</v>
      </c>
      <c r="B24" t="s">
        <v>235</v>
      </c>
      <c r="C24" s="43">
        <v>1800</v>
      </c>
      <c r="D24" s="60">
        <v>40648</v>
      </c>
      <c r="E24" s="104"/>
    </row>
    <row r="25" spans="1:7">
      <c r="A25">
        <v>6152</v>
      </c>
      <c r="B25" t="s">
        <v>319</v>
      </c>
      <c r="C25" s="43">
        <v>250</v>
      </c>
      <c r="D25" s="60">
        <v>40812</v>
      </c>
      <c r="E25" s="104"/>
    </row>
    <row r="26" spans="1:7">
      <c r="A26">
        <v>6169</v>
      </c>
      <c r="B26" t="s">
        <v>334</v>
      </c>
      <c r="C26" s="43">
        <v>1269</v>
      </c>
      <c r="D26" s="60">
        <v>40961</v>
      </c>
      <c r="E26" s="104"/>
    </row>
    <row r="27" spans="1:7">
      <c r="A27">
        <v>6170</v>
      </c>
      <c r="B27" t="s">
        <v>335</v>
      </c>
      <c r="C27" s="43">
        <v>115</v>
      </c>
      <c r="D27" s="60">
        <v>40961</v>
      </c>
      <c r="E27" s="104"/>
    </row>
    <row r="28" spans="1:7">
      <c r="A28">
        <v>6171</v>
      </c>
      <c r="B28" t="s">
        <v>336</v>
      </c>
      <c r="C28" s="43">
        <v>756</v>
      </c>
      <c r="D28" s="60">
        <v>40961</v>
      </c>
      <c r="E28" s="104"/>
    </row>
    <row r="29" spans="1:7">
      <c r="A29">
        <v>6172</v>
      </c>
      <c r="B29" t="s">
        <v>337</v>
      </c>
      <c r="C29" s="43">
        <v>139</v>
      </c>
      <c r="D29" s="60">
        <v>40961</v>
      </c>
      <c r="E29" s="104"/>
    </row>
    <row r="30" spans="1:7">
      <c r="A30">
        <v>6327</v>
      </c>
      <c r="B30" t="s">
        <v>435</v>
      </c>
      <c r="C30" s="43">
        <v>540</v>
      </c>
      <c r="D30" s="60">
        <v>41542</v>
      </c>
      <c r="E30" s="104"/>
    </row>
    <row r="31" spans="1:7" ht="12.75" thickBot="1">
      <c r="A31" s="4"/>
      <c r="B31" s="2" t="s">
        <v>48</v>
      </c>
      <c r="C31" s="50">
        <f>SUM(C23:C30)</f>
        <v>6069</v>
      </c>
      <c r="E31" s="128"/>
    </row>
    <row r="32" spans="1:7" ht="12.75" thickTop="1">
      <c r="A32" s="4"/>
      <c r="B32" s="6" t="s">
        <v>597</v>
      </c>
      <c r="C32" s="96">
        <f>C31/5</f>
        <v>1213.8</v>
      </c>
      <c r="E32" s="128"/>
    </row>
    <row r="33" spans="1:5">
      <c r="A33" s="4"/>
      <c r="B33" s="42" t="s">
        <v>165</v>
      </c>
      <c r="C33" s="97">
        <f>Depreciation!B14</f>
        <v>7665.17</v>
      </c>
      <c r="E33" s="128"/>
    </row>
    <row r="34" spans="1:5">
      <c r="A34" s="4"/>
      <c r="B34" s="99" t="s">
        <v>167</v>
      </c>
      <c r="C34" s="98">
        <f>Depreciation!D14</f>
        <v>0</v>
      </c>
      <c r="E34" s="128"/>
    </row>
    <row r="35" spans="1:5" ht="12.75" thickBot="1">
      <c r="A35" s="4"/>
      <c r="B35" s="100" t="s">
        <v>166</v>
      </c>
      <c r="C35" s="101">
        <f>SUM(C32+C33-C34)</f>
        <v>8878.9699999999993</v>
      </c>
      <c r="E35" s="128"/>
    </row>
    <row r="36" spans="1:5" ht="12.75" thickTop="1">
      <c r="A36" s="4"/>
      <c r="C36" s="3"/>
      <c r="E36" s="128"/>
    </row>
    <row r="37" spans="1:5">
      <c r="A37" s="4"/>
      <c r="E37" s="128"/>
    </row>
    <row r="38" spans="1:5">
      <c r="A38" s="94" t="s">
        <v>599</v>
      </c>
      <c r="E38" s="128"/>
    </row>
    <row r="39" spans="1:5" ht="12.75" thickBot="1">
      <c r="A39" s="16" t="s">
        <v>164</v>
      </c>
      <c r="B39" s="17" t="s">
        <v>160</v>
      </c>
      <c r="C39" s="17" t="s">
        <v>161</v>
      </c>
      <c r="D39" s="17" t="s">
        <v>162</v>
      </c>
      <c r="E39" s="128"/>
    </row>
    <row r="40" spans="1:5">
      <c r="E40" s="128"/>
    </row>
    <row r="41" spans="1:5">
      <c r="C41" s="43"/>
      <c r="E41" s="128"/>
    </row>
    <row r="42" spans="1:5">
      <c r="C42" s="43"/>
      <c r="E42" s="128"/>
    </row>
    <row r="43" spans="1:5">
      <c r="C43" s="43"/>
      <c r="E43" s="128"/>
    </row>
    <row r="44" spans="1:5">
      <c r="C44" s="43"/>
      <c r="E44" s="128"/>
    </row>
    <row r="45" spans="1:5">
      <c r="C45" s="43"/>
      <c r="E45" s="128"/>
    </row>
    <row r="46" spans="1:5">
      <c r="C46" s="43"/>
      <c r="E46" s="128"/>
    </row>
    <row r="47" spans="1:5">
      <c r="C47" s="43"/>
      <c r="E47" s="128"/>
    </row>
    <row r="48" spans="1:5">
      <c r="C48" s="43"/>
      <c r="E48" s="128"/>
    </row>
    <row r="49" spans="3:5">
      <c r="C49" s="43"/>
      <c r="E49" s="128"/>
    </row>
    <row r="50" spans="3:5">
      <c r="C50" s="43"/>
      <c r="E50" s="128"/>
    </row>
    <row r="51" spans="3:5">
      <c r="C51" s="43"/>
      <c r="E51" s="128"/>
    </row>
    <row r="52" spans="3:5">
      <c r="C52" s="43"/>
      <c r="E52" s="128"/>
    </row>
    <row r="53" spans="3:5">
      <c r="C53" s="43"/>
      <c r="E53" s="128"/>
    </row>
    <row r="54" spans="3:5">
      <c r="C54" s="43"/>
      <c r="E54" s="128"/>
    </row>
    <row r="55" spans="3:5">
      <c r="C55" s="43"/>
      <c r="E55" s="128"/>
    </row>
    <row r="56" spans="3:5">
      <c r="C56" s="43"/>
      <c r="E56" s="128"/>
    </row>
    <row r="57" spans="3:5">
      <c r="C57" s="43"/>
      <c r="E57" s="128"/>
    </row>
    <row r="58" spans="3:5">
      <c r="C58" s="43"/>
      <c r="E58" s="128"/>
    </row>
    <row r="59" spans="3:5">
      <c r="C59" s="43"/>
      <c r="E59" s="128"/>
    </row>
    <row r="60" spans="3:5">
      <c r="C60" s="43"/>
      <c r="E60" s="128"/>
    </row>
    <row r="61" spans="3:5">
      <c r="E61" s="128"/>
    </row>
    <row r="62" spans="3:5">
      <c r="E62" s="128"/>
    </row>
    <row r="63" spans="3:5">
      <c r="E63" s="128"/>
    </row>
    <row r="64" spans="3:5">
      <c r="E64" s="128"/>
    </row>
    <row r="65" spans="5:5">
      <c r="E65" s="128"/>
    </row>
    <row r="66" spans="5:5">
      <c r="E66" s="128"/>
    </row>
    <row r="67" spans="5:5">
      <c r="E67" s="128"/>
    </row>
    <row r="68" spans="5:5">
      <c r="E68" s="128"/>
    </row>
    <row r="69" spans="5:5">
      <c r="E69" s="128"/>
    </row>
    <row r="70" spans="5:5">
      <c r="E70" s="128"/>
    </row>
    <row r="71" spans="5:5">
      <c r="E71" s="128"/>
    </row>
    <row r="72" spans="5:5">
      <c r="E72" s="128"/>
    </row>
    <row r="73" spans="5:5">
      <c r="E73" s="128"/>
    </row>
    <row r="74" spans="5:5">
      <c r="E74" s="128"/>
    </row>
    <row r="75" spans="5:5">
      <c r="E75" s="128"/>
    </row>
    <row r="76" spans="5:5">
      <c r="E76" s="128"/>
    </row>
    <row r="77" spans="5:5">
      <c r="E77" s="128"/>
    </row>
    <row r="78" spans="5:5">
      <c r="E78" s="128"/>
    </row>
    <row r="79" spans="5:5">
      <c r="E79" s="128"/>
    </row>
    <row r="80" spans="5:5">
      <c r="E80" s="128"/>
    </row>
    <row r="81" spans="5:5">
      <c r="E81" s="128"/>
    </row>
    <row r="82" spans="5:5">
      <c r="E82" s="128"/>
    </row>
    <row r="83" spans="5:5">
      <c r="E83" s="128"/>
    </row>
    <row r="113" spans="5:5">
      <c r="E113" s="21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D26" sqref="D26"/>
    </sheetView>
  </sheetViews>
  <sheetFormatPr defaultRowHeight="12"/>
  <cols>
    <col min="1" max="1" width="15" customWidth="1"/>
    <col min="3" max="3" width="18.140625" customWidth="1"/>
    <col min="4" max="4" width="18.42578125" customWidth="1"/>
    <col min="6" max="6" width="12.5703125" customWidth="1"/>
  </cols>
  <sheetData>
    <row r="1" spans="1:7" ht="16.5">
      <c r="A1" s="10" t="s">
        <v>638</v>
      </c>
      <c r="B1" s="19"/>
      <c r="C1" s="19"/>
      <c r="D1" s="10" t="s">
        <v>598</v>
      </c>
    </row>
    <row r="3" spans="1:7">
      <c r="A3" s="5" t="s">
        <v>47</v>
      </c>
      <c r="B3" s="6" t="s">
        <v>639</v>
      </c>
    </row>
    <row r="5" spans="1:7">
      <c r="A5" s="5" t="s">
        <v>44</v>
      </c>
      <c r="D5" s="38"/>
      <c r="F5" s="6" t="s">
        <v>142</v>
      </c>
      <c r="G5" s="6" t="s">
        <v>143</v>
      </c>
    </row>
    <row r="6" spans="1:7" ht="12.75" thickBot="1">
      <c r="A6" s="17" t="s">
        <v>46</v>
      </c>
      <c r="B6" s="14"/>
      <c r="C6" s="14"/>
      <c r="D6" s="31" t="s">
        <v>598</v>
      </c>
      <c r="F6" s="14"/>
      <c r="G6" s="14"/>
    </row>
    <row r="7" spans="1:7">
      <c r="A7" s="1">
        <v>4000</v>
      </c>
      <c r="B7" t="s">
        <v>43</v>
      </c>
      <c r="D7" s="26">
        <v>300</v>
      </c>
      <c r="F7" s="43">
        <f>F15</f>
        <v>0</v>
      </c>
      <c r="G7" s="3">
        <f>D7-F7</f>
        <v>300</v>
      </c>
    </row>
    <row r="8" spans="1:7">
      <c r="A8" s="1">
        <v>4010</v>
      </c>
      <c r="B8" t="s">
        <v>38</v>
      </c>
      <c r="D8" s="26">
        <v>100</v>
      </c>
      <c r="F8" s="43"/>
      <c r="G8" s="3">
        <f>F8</f>
        <v>0</v>
      </c>
    </row>
    <row r="9" spans="1:7">
      <c r="A9" s="1">
        <v>4070</v>
      </c>
      <c r="B9" t="s">
        <v>6</v>
      </c>
      <c r="D9" s="29">
        <v>50</v>
      </c>
      <c r="F9" s="48"/>
      <c r="G9" s="63">
        <f>F9</f>
        <v>0</v>
      </c>
    </row>
    <row r="10" spans="1:7" ht="12.75" thickBot="1">
      <c r="C10" s="2" t="s">
        <v>62</v>
      </c>
      <c r="D10" s="30">
        <f>SUM(D6:E9)</f>
        <v>450</v>
      </c>
      <c r="E10" s="2" t="s">
        <v>48</v>
      </c>
      <c r="F10" s="50">
        <f>SUM(F8:F9)</f>
        <v>0</v>
      </c>
      <c r="G10" s="56">
        <f>SUM(G7:G9)</f>
        <v>300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200">
        <v>4180</v>
      </c>
      <c r="B13" s="196" t="s">
        <v>271</v>
      </c>
      <c r="C13" s="9"/>
      <c r="D13" s="24">
        <v>200</v>
      </c>
      <c r="F13" s="9"/>
      <c r="G13" s="61">
        <f>(D13-F13)</f>
        <v>200</v>
      </c>
    </row>
    <row r="14" spans="1:7">
      <c r="A14" s="20">
        <v>4750</v>
      </c>
      <c r="B14" s="201" t="s">
        <v>637</v>
      </c>
      <c r="C14" s="9"/>
      <c r="D14" s="29">
        <v>250</v>
      </c>
      <c r="F14" s="48"/>
      <c r="G14" s="63">
        <f>(D14-F14)</f>
        <v>250</v>
      </c>
    </row>
    <row r="15" spans="1:7" ht="12.75" thickBot="1">
      <c r="C15" s="2" t="s">
        <v>62</v>
      </c>
      <c r="D15" s="30">
        <f>SUM(D13:D14)</f>
        <v>450</v>
      </c>
      <c r="E15" s="74" t="s">
        <v>48</v>
      </c>
      <c r="F15" s="50">
        <f>SUM(F13:F14)</f>
        <v>0</v>
      </c>
      <c r="G15" s="66">
        <f>SUM(G13:G14)</f>
        <v>450</v>
      </c>
    </row>
    <row r="16" spans="1:7" ht="12.75" thickTop="1"/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D44" sqref="D44"/>
    </sheetView>
  </sheetViews>
  <sheetFormatPr defaultRowHeight="12"/>
  <cols>
    <col min="1" max="1" width="25.28515625" style="107" bestFit="1" customWidth="1"/>
    <col min="2" max="2" width="20.42578125" style="107" bestFit="1" customWidth="1"/>
    <col min="3" max="3" width="22.42578125" style="107" bestFit="1" customWidth="1"/>
    <col min="4" max="4" width="16.140625" style="107" bestFit="1" customWidth="1"/>
    <col min="5" max="5" width="17.5703125" style="107" bestFit="1" customWidth="1"/>
    <col min="6" max="6" width="8" style="107" bestFit="1" customWidth="1"/>
    <col min="7" max="7" width="15.42578125" style="107" bestFit="1" customWidth="1"/>
    <col min="8" max="8" width="13.28515625" style="107" bestFit="1" customWidth="1"/>
    <col min="9" max="9" width="10.42578125" style="107" customWidth="1"/>
    <col min="10" max="10" width="9.85546875" style="107" bestFit="1" customWidth="1"/>
    <col min="11" max="16384" width="9.140625" style="107"/>
  </cols>
  <sheetData>
    <row r="1" spans="1:8" ht="16.5">
      <c r="A1" s="106" t="s">
        <v>596</v>
      </c>
    </row>
    <row r="3" spans="1:8" s="120" customFormat="1" ht="12.75">
      <c r="A3" s="121" t="s">
        <v>145</v>
      </c>
      <c r="B3" s="131" t="s">
        <v>165</v>
      </c>
      <c r="C3" s="120" t="s">
        <v>597</v>
      </c>
      <c r="D3" s="132" t="s">
        <v>167</v>
      </c>
      <c r="E3" s="132" t="s">
        <v>166</v>
      </c>
      <c r="F3" s="122"/>
      <c r="G3" s="123"/>
      <c r="H3" s="121"/>
    </row>
    <row r="4" spans="1:8" s="110" customFormat="1">
      <c r="A4" s="133" t="s">
        <v>17</v>
      </c>
      <c r="B4" s="134">
        <v>5751.9</v>
      </c>
      <c r="C4" s="135">
        <f>K2CC!C29</f>
        <v>1991.2</v>
      </c>
      <c r="D4" s="135"/>
      <c r="E4" s="136">
        <f>SUM(B4+C4-D4)</f>
        <v>7743.0999999999995</v>
      </c>
      <c r="F4" s="109"/>
      <c r="G4" s="109"/>
      <c r="H4" s="108"/>
    </row>
    <row r="5" spans="1:8">
      <c r="A5" s="137" t="s">
        <v>94</v>
      </c>
      <c r="B5" s="138">
        <v>872.16</v>
      </c>
      <c r="C5" s="139">
        <f>Broomball!C23</f>
        <v>0</v>
      </c>
      <c r="D5" s="139"/>
      <c r="E5" s="136">
        <f t="shared" ref="E5:E30" si="0">SUM(B5+C5-D5)</f>
        <v>872.16</v>
      </c>
      <c r="F5" s="113"/>
      <c r="G5" s="113"/>
      <c r="H5" s="112"/>
    </row>
    <row r="6" spans="1:8">
      <c r="A6" s="137" t="s">
        <v>269</v>
      </c>
      <c r="B6" s="138">
        <v>435.2</v>
      </c>
      <c r="C6" s="139">
        <f>'Autonomous Robotics'!C25</f>
        <v>0</v>
      </c>
      <c r="D6" s="139"/>
      <c r="E6" s="136">
        <f t="shared" si="0"/>
        <v>435.2</v>
      </c>
      <c r="F6" s="113"/>
      <c r="G6" s="113"/>
      <c r="H6" s="112"/>
    </row>
    <row r="7" spans="1:8">
      <c r="A7" s="137" t="s">
        <v>64</v>
      </c>
      <c r="B7" s="138">
        <v>400</v>
      </c>
      <c r="C7" s="139">
        <f>'Circle K'!C26</f>
        <v>0</v>
      </c>
      <c r="D7" s="139"/>
      <c r="E7" s="136">
        <f t="shared" si="0"/>
        <v>400</v>
      </c>
      <c r="F7" s="113"/>
      <c r="G7" s="113"/>
      <c r="H7" s="114"/>
    </row>
    <row r="8" spans="1:8">
      <c r="A8" s="137" t="s">
        <v>20</v>
      </c>
      <c r="B8" s="138">
        <v>2756.98</v>
      </c>
      <c r="C8" s="139">
        <f>Clarksonian!C22</f>
        <v>0</v>
      </c>
      <c r="D8" s="139"/>
      <c r="E8" s="136">
        <f t="shared" si="0"/>
        <v>2756.98</v>
      </c>
      <c r="F8" s="113"/>
      <c r="G8" s="113"/>
      <c r="H8" s="114"/>
    </row>
    <row r="9" spans="1:8">
      <c r="A9" s="137" t="s">
        <v>52</v>
      </c>
      <c r="B9" s="138">
        <v>9955.74</v>
      </c>
      <c r="C9" s="139">
        <f>Crew!C32</f>
        <v>10474</v>
      </c>
      <c r="D9" s="139"/>
      <c r="E9" s="136">
        <f t="shared" si="0"/>
        <v>20429.739999999998</v>
      </c>
      <c r="F9" s="113"/>
      <c r="G9" s="113"/>
      <c r="H9" s="112"/>
    </row>
    <row r="10" spans="1:8">
      <c r="A10" s="137" t="s">
        <v>68</v>
      </c>
      <c r="B10" s="138">
        <v>14894.06</v>
      </c>
      <c r="C10" s="139">
        <f>CUB!D11</f>
        <v>2887</v>
      </c>
      <c r="D10" s="139"/>
      <c r="E10" s="136">
        <f t="shared" si="0"/>
        <v>17781.059999999998</v>
      </c>
      <c r="F10" s="113"/>
      <c r="G10" s="113"/>
      <c r="H10" s="114"/>
    </row>
    <row r="11" spans="1:8">
      <c r="A11" s="137" t="s">
        <v>21</v>
      </c>
      <c r="B11" s="138">
        <v>1479.5</v>
      </c>
      <c r="C11" s="139">
        <f>'Cycling Club (Road)'!D13</f>
        <v>235.8</v>
      </c>
      <c r="D11" s="139"/>
      <c r="E11" s="136">
        <f t="shared" si="0"/>
        <v>1715.3</v>
      </c>
      <c r="F11" s="113"/>
      <c r="G11" s="113"/>
      <c r="H11" s="112"/>
    </row>
    <row r="12" spans="1:8">
      <c r="A12" s="137" t="s">
        <v>22</v>
      </c>
      <c r="B12" s="138">
        <v>800.67</v>
      </c>
      <c r="C12" s="139">
        <f>'Flying Club'!D13</f>
        <v>336.6</v>
      </c>
      <c r="D12" s="139"/>
      <c r="E12" s="136">
        <f t="shared" si="0"/>
        <v>1137.27</v>
      </c>
      <c r="F12" s="113"/>
      <c r="G12" s="113"/>
      <c r="H12" s="112"/>
    </row>
    <row r="13" spans="1:8">
      <c r="A13" s="137" t="s">
        <v>378</v>
      </c>
      <c r="B13" s="138">
        <v>4060.78</v>
      </c>
      <c r="C13" s="139">
        <f>Football!C33</f>
        <v>2030.39</v>
      </c>
      <c r="D13" s="139"/>
      <c r="E13" s="136">
        <f t="shared" si="0"/>
        <v>6091.17</v>
      </c>
      <c r="F13" s="113"/>
      <c r="G13" s="113"/>
      <c r="H13" s="112"/>
    </row>
    <row r="14" spans="1:8">
      <c r="A14" s="137" t="s">
        <v>23</v>
      </c>
      <c r="B14" s="138">
        <v>7665.17</v>
      </c>
      <c r="C14" s="139">
        <f>Integrator!D12</f>
        <v>1213.8</v>
      </c>
      <c r="D14" s="139"/>
      <c r="E14" s="136">
        <f t="shared" si="0"/>
        <v>8878.9699999999993</v>
      </c>
      <c r="F14" s="113"/>
      <c r="G14" s="113"/>
      <c r="H14" s="114"/>
    </row>
    <row r="15" spans="1:8">
      <c r="A15" s="137" t="s">
        <v>24</v>
      </c>
      <c r="B15" s="138">
        <v>3636.77</v>
      </c>
      <c r="C15" s="139">
        <v>0</v>
      </c>
      <c r="D15" s="139"/>
      <c r="E15" s="136">
        <f t="shared" si="0"/>
        <v>3636.77</v>
      </c>
      <c r="F15" s="113"/>
      <c r="G15" s="113"/>
      <c r="H15" s="114"/>
    </row>
    <row r="16" spans="1:8">
      <c r="A16" s="137" t="s">
        <v>25</v>
      </c>
      <c r="B16" s="138">
        <v>14751.77</v>
      </c>
      <c r="C16" s="139">
        <f>Orchestra!D13</f>
        <v>1113.4000000000001</v>
      </c>
      <c r="D16" s="139"/>
      <c r="E16" s="136">
        <f t="shared" si="0"/>
        <v>15865.17</v>
      </c>
      <c r="F16" s="113"/>
      <c r="G16" s="113"/>
      <c r="H16" s="112"/>
    </row>
    <row r="17" spans="1:8">
      <c r="A17" s="137" t="s">
        <v>26</v>
      </c>
      <c r="B17" s="138">
        <v>32.93</v>
      </c>
      <c r="C17" s="139">
        <f>'Outing Club'!D15</f>
        <v>6558.65</v>
      </c>
      <c r="D17" s="139"/>
      <c r="E17" s="136">
        <f t="shared" si="0"/>
        <v>6591.58</v>
      </c>
      <c r="F17" s="113"/>
      <c r="G17" s="113"/>
      <c r="H17" s="114"/>
    </row>
    <row r="18" spans="1:8">
      <c r="A18" s="137" t="s">
        <v>27</v>
      </c>
      <c r="B18" s="138">
        <v>134.31</v>
      </c>
      <c r="C18" s="139">
        <f>'Pep Band'!D13</f>
        <v>162.6</v>
      </c>
      <c r="D18" s="139"/>
      <c r="E18" s="136">
        <f t="shared" si="0"/>
        <v>296.90999999999997</v>
      </c>
      <c r="F18" s="113"/>
      <c r="G18" s="113"/>
      <c r="H18" s="112"/>
    </row>
    <row r="19" spans="1:8">
      <c r="A19" s="137" t="s">
        <v>28</v>
      </c>
      <c r="B19" s="138">
        <v>4202.2299999999996</v>
      </c>
      <c r="C19" s="139">
        <f>'Photo Club'!D13</f>
        <v>2124.4</v>
      </c>
      <c r="D19" s="139"/>
      <c r="E19" s="136">
        <f t="shared" si="0"/>
        <v>6326.6299999999992</v>
      </c>
      <c r="F19" s="113"/>
      <c r="G19" s="113"/>
      <c r="H19" s="112"/>
    </row>
    <row r="20" spans="1:8">
      <c r="A20" s="137" t="s">
        <v>29</v>
      </c>
      <c r="B20" s="138">
        <v>960.2</v>
      </c>
      <c r="C20" s="140">
        <f>Depreciation!C24</f>
        <v>0</v>
      </c>
      <c r="D20" s="140"/>
      <c r="E20" s="136">
        <f t="shared" si="0"/>
        <v>960.2</v>
      </c>
      <c r="F20" s="111"/>
      <c r="G20" s="111"/>
      <c r="H20" s="112"/>
    </row>
    <row r="21" spans="1:8">
      <c r="A21" s="137" t="s">
        <v>83</v>
      </c>
      <c r="B21" s="138">
        <v>1382.52</v>
      </c>
      <c r="C21" s="139">
        <f>'Men''s Rugby Club'!D13</f>
        <v>120</v>
      </c>
      <c r="D21" s="139"/>
      <c r="E21" s="136">
        <f t="shared" si="0"/>
        <v>1502.52</v>
      </c>
      <c r="F21" s="113"/>
      <c r="G21" s="113"/>
      <c r="H21" s="112"/>
    </row>
    <row r="22" spans="1:8">
      <c r="A22" s="137" t="s">
        <v>84</v>
      </c>
      <c r="B22" s="138">
        <v>2849</v>
      </c>
      <c r="C22" s="139">
        <v>0</v>
      </c>
      <c r="D22" s="139"/>
      <c r="E22" s="136">
        <f t="shared" si="0"/>
        <v>2849</v>
      </c>
      <c r="F22" s="113"/>
      <c r="G22" s="113"/>
      <c r="H22" s="112"/>
    </row>
    <row r="23" spans="1:8">
      <c r="A23" s="137" t="s">
        <v>31</v>
      </c>
      <c r="B23" s="138">
        <v>11167.56</v>
      </c>
      <c r="C23" s="139">
        <f>CUSA!D11</f>
        <v>1793</v>
      </c>
      <c r="D23" s="139"/>
      <c r="E23" s="136">
        <f t="shared" si="0"/>
        <v>12960.56</v>
      </c>
      <c r="F23" s="113"/>
      <c r="G23" s="113"/>
      <c r="H23" s="112"/>
    </row>
    <row r="24" spans="1:8">
      <c r="A24" s="137" t="s">
        <v>85</v>
      </c>
      <c r="B24" s="138">
        <v>564.20000000000005</v>
      </c>
      <c r="C24" s="139">
        <f>'Ski Club'!D13</f>
        <v>0</v>
      </c>
      <c r="D24" s="139"/>
      <c r="E24" s="136">
        <f t="shared" si="0"/>
        <v>564.20000000000005</v>
      </c>
      <c r="F24" s="113"/>
      <c r="G24" s="113"/>
      <c r="H24" s="114"/>
    </row>
    <row r="25" spans="1:8">
      <c r="A25" s="137" t="s">
        <v>171</v>
      </c>
      <c r="B25" s="138">
        <v>2355.36</v>
      </c>
      <c r="C25" s="139">
        <f>'Clarkson Car Club'!D13</f>
        <v>608.6</v>
      </c>
      <c r="D25" s="139"/>
      <c r="E25" s="136">
        <f t="shared" si="0"/>
        <v>2963.96</v>
      </c>
      <c r="F25" s="113"/>
      <c r="G25" s="113"/>
      <c r="H25" s="112"/>
    </row>
    <row r="26" spans="1:8">
      <c r="A26" s="137" t="s">
        <v>86</v>
      </c>
      <c r="B26" s="138">
        <v>7670.58</v>
      </c>
      <c r="C26" s="139">
        <f>'Theatre Club'!D13</f>
        <v>349.2</v>
      </c>
      <c r="D26" s="139"/>
      <c r="E26" s="136">
        <f t="shared" si="0"/>
        <v>8019.78</v>
      </c>
      <c r="F26" s="113"/>
      <c r="G26" s="113"/>
      <c r="H26" s="114"/>
    </row>
    <row r="27" spans="1:8">
      <c r="A27" s="137" t="s">
        <v>154</v>
      </c>
      <c r="B27" s="138">
        <v>123</v>
      </c>
      <c r="C27" s="139">
        <v>0</v>
      </c>
      <c r="D27" s="139"/>
      <c r="E27" s="136">
        <f t="shared" si="0"/>
        <v>123</v>
      </c>
      <c r="F27" s="115"/>
      <c r="G27" s="115"/>
      <c r="H27" s="114"/>
    </row>
    <row r="28" spans="1:8">
      <c r="A28" s="137" t="s">
        <v>8</v>
      </c>
      <c r="B28" s="138">
        <v>64863.95</v>
      </c>
      <c r="C28" s="139">
        <f>WCKN!D11</f>
        <v>35862.578000000001</v>
      </c>
      <c r="D28" s="139"/>
      <c r="E28" s="136">
        <f t="shared" si="0"/>
        <v>100726.52799999999</v>
      </c>
      <c r="F28" s="113"/>
      <c r="G28" s="113"/>
      <c r="H28" s="114"/>
    </row>
    <row r="29" spans="1:8">
      <c r="A29" s="137" t="s">
        <v>155</v>
      </c>
      <c r="B29" s="141">
        <v>38028.639999999999</v>
      </c>
      <c r="C29" s="139">
        <f>WTSC!D11</f>
        <v>3367.8</v>
      </c>
      <c r="D29" s="159"/>
      <c r="E29" s="136">
        <f t="shared" si="0"/>
        <v>41396.44</v>
      </c>
      <c r="F29" s="113"/>
      <c r="G29" s="113"/>
      <c r="H29" s="116"/>
    </row>
    <row r="30" spans="1:8">
      <c r="A30" s="137" t="s">
        <v>152</v>
      </c>
      <c r="B30" s="153">
        <v>1312</v>
      </c>
      <c r="C30" s="153">
        <v>0</v>
      </c>
      <c r="D30" s="154"/>
      <c r="E30" s="136">
        <f t="shared" si="0"/>
        <v>1312</v>
      </c>
      <c r="F30" s="117"/>
      <c r="G30" s="118"/>
      <c r="H30" s="119"/>
    </row>
    <row r="31" spans="1:8">
      <c r="B31" s="111">
        <f>SUM(B4:B30)</f>
        <v>203107.18</v>
      </c>
      <c r="C31" s="117"/>
      <c r="D31" s="117"/>
      <c r="E31" s="117">
        <f>SUM(E4:E30)</f>
        <v>274336.19799999997</v>
      </c>
      <c r="F31" s="117"/>
    </row>
    <row r="32" spans="1:8">
      <c r="C32" s="117">
        <f>SUM(C4:C30)</f>
        <v>71229.018000000011</v>
      </c>
      <c r="D32" s="117"/>
      <c r="E32" s="117"/>
      <c r="F32" s="117"/>
    </row>
    <row r="33" spans="1:7">
      <c r="A33" s="116"/>
      <c r="E33" s="117"/>
      <c r="F33" s="117"/>
      <c r="G33" s="117"/>
    </row>
    <row r="34" spans="1:7">
      <c r="A34" s="116"/>
      <c r="C34" s="156"/>
      <c r="D34" s="118"/>
      <c r="E34" s="117"/>
      <c r="F34" s="117"/>
      <c r="G34" s="117"/>
    </row>
    <row r="35" spans="1:7">
      <c r="A35" s="116"/>
      <c r="E35" s="117"/>
      <c r="F35" s="117"/>
      <c r="G35" s="117"/>
    </row>
    <row r="36" spans="1:7">
      <c r="A36" s="116"/>
      <c r="E36" s="117"/>
      <c r="F36" s="117"/>
      <c r="G36" s="117"/>
    </row>
    <row r="37" spans="1:7">
      <c r="E37" s="117"/>
      <c r="F37" s="117"/>
      <c r="G37" s="117"/>
    </row>
  </sheetData>
  <phoneticPr fontId="12" type="noConversion"/>
  <pageMargins left="0.75" right="0.75" top="1" bottom="1" header="0.5" footer="0.5"/>
  <pageSetup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activeCell="D22" sqref="D22"/>
    </sheetView>
  </sheetViews>
  <sheetFormatPr defaultColWidth="9" defaultRowHeight="12"/>
  <cols>
    <col min="1" max="1" width="11.28515625" bestFit="1" customWidth="1"/>
    <col min="2" max="2" width="25.85546875" bestFit="1" customWidth="1"/>
    <col min="3" max="3" width="10.5703125" customWidth="1"/>
    <col min="4" max="4" width="10.85546875" bestFit="1" customWidth="1"/>
    <col min="5" max="5" width="5.28515625" bestFit="1" customWidth="1"/>
    <col min="6" max="6" width="12.42578125" bestFit="1" customWidth="1"/>
    <col min="7" max="7" width="12" bestFit="1" customWidth="1"/>
  </cols>
  <sheetData>
    <row r="1" spans="1:7" ht="16.5">
      <c r="A1" s="10" t="s">
        <v>18</v>
      </c>
      <c r="B1" s="19"/>
      <c r="C1" s="19"/>
      <c r="D1" s="10" t="s">
        <v>598</v>
      </c>
    </row>
    <row r="3" spans="1:7">
      <c r="A3" s="5" t="s">
        <v>49</v>
      </c>
      <c r="B3" s="6" t="s">
        <v>113</v>
      </c>
    </row>
    <row r="4" spans="1:7">
      <c r="A4" s="5"/>
      <c r="B4" s="6"/>
    </row>
    <row r="5" spans="1:7">
      <c r="A5" s="5" t="s">
        <v>44</v>
      </c>
      <c r="B5" s="6"/>
      <c r="F5" s="6" t="s">
        <v>142</v>
      </c>
      <c r="G5" s="6" t="s">
        <v>143</v>
      </c>
    </row>
    <row r="6" spans="1:7" ht="12.75" thickBot="1">
      <c r="A6" s="17" t="s">
        <v>46</v>
      </c>
      <c r="B6" s="17"/>
      <c r="C6" s="17"/>
      <c r="D6" s="18" t="s">
        <v>598</v>
      </c>
      <c r="F6" s="14"/>
      <c r="G6" s="14"/>
    </row>
    <row r="7" spans="1:7">
      <c r="A7" s="1">
        <v>4000</v>
      </c>
      <c r="B7" t="s">
        <v>43</v>
      </c>
      <c r="D7" s="44">
        <v>6000</v>
      </c>
      <c r="F7" s="61">
        <f>F17</f>
        <v>0</v>
      </c>
      <c r="G7" s="61">
        <f>D7-F7</f>
        <v>6000</v>
      </c>
    </row>
    <row r="8" spans="1:7">
      <c r="A8" s="1">
        <v>4010</v>
      </c>
      <c r="B8" t="s">
        <v>38</v>
      </c>
      <c r="D8" s="44">
        <v>350</v>
      </c>
      <c r="F8" s="61"/>
      <c r="G8" s="61">
        <f>F8</f>
        <v>0</v>
      </c>
    </row>
    <row r="9" spans="1:7">
      <c r="A9" s="4">
        <v>4070</v>
      </c>
      <c r="B9" t="s">
        <v>6</v>
      </c>
      <c r="D9" s="48">
        <v>200</v>
      </c>
      <c r="F9" s="48"/>
      <c r="G9" s="63">
        <f>F9</f>
        <v>0</v>
      </c>
    </row>
    <row r="10" spans="1:7" ht="12.75" thickBot="1">
      <c r="C10" s="2" t="s">
        <v>62</v>
      </c>
      <c r="D10" s="45">
        <f>SUM(D7:D9)</f>
        <v>6550</v>
      </c>
      <c r="E10" s="2" t="s">
        <v>48</v>
      </c>
      <c r="F10" s="50">
        <f>SUM(F8:F9)</f>
        <v>0</v>
      </c>
      <c r="G10" s="56">
        <f>SUM(G7:G9)</f>
        <v>6000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1">
        <v>4200</v>
      </c>
      <c r="B13" s="199" t="s">
        <v>624</v>
      </c>
      <c r="D13" s="44">
        <v>1800</v>
      </c>
      <c r="F13" s="51"/>
      <c r="G13" s="61">
        <f>D13-F13</f>
        <v>1800</v>
      </c>
    </row>
    <row r="14" spans="1:7">
      <c r="A14" s="4">
        <v>4210</v>
      </c>
      <c r="B14" t="s">
        <v>185</v>
      </c>
      <c r="D14" s="46">
        <v>1250</v>
      </c>
      <c r="F14" s="51"/>
      <c r="G14" s="61">
        <f>D14-F14</f>
        <v>1250</v>
      </c>
    </row>
    <row r="15" spans="1:7">
      <c r="A15" s="4">
        <v>4320</v>
      </c>
      <c r="B15" t="s">
        <v>186</v>
      </c>
      <c r="D15" s="46">
        <v>2500</v>
      </c>
      <c r="F15" s="51"/>
      <c r="G15" s="61">
        <f>D15-F15</f>
        <v>2500</v>
      </c>
    </row>
    <row r="16" spans="1:7">
      <c r="A16" s="4">
        <v>4380</v>
      </c>
      <c r="B16" t="s">
        <v>99</v>
      </c>
      <c r="D16" s="46">
        <v>1000</v>
      </c>
      <c r="F16" s="48"/>
      <c r="G16" s="63">
        <f>D16-F16</f>
        <v>1000</v>
      </c>
    </row>
    <row r="17" spans="3:7" ht="12.75" thickBot="1">
      <c r="C17" s="2" t="s">
        <v>62</v>
      </c>
      <c r="D17" s="47">
        <f>SUM(D13:D16)</f>
        <v>6550</v>
      </c>
      <c r="E17" s="74" t="s">
        <v>48</v>
      </c>
      <c r="F17" s="50">
        <f>SUM(F13:F16)</f>
        <v>0</v>
      </c>
      <c r="G17" s="66">
        <f>SUM(G13:G16)</f>
        <v>6550</v>
      </c>
    </row>
    <row r="18" spans="3:7" ht="12.75" thickTop="1"/>
    <row r="57" ht="14.25" customHeight="1"/>
  </sheetData>
  <phoneticPr fontId="0" type="noConversion"/>
  <pageMargins left="0.75" right="0.75" top="1" bottom="1" header="0.5" footer="0.5"/>
  <pageSetup orientation="portrait" verticalDpi="36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F27" sqref="F27"/>
    </sheetView>
  </sheetViews>
  <sheetFormatPr defaultRowHeight="12"/>
  <cols>
    <col min="1" max="1" width="15.7109375" customWidth="1"/>
    <col min="2" max="2" width="19" customWidth="1"/>
    <col min="3" max="3" width="14.7109375" customWidth="1"/>
    <col min="4" max="4" width="13" customWidth="1"/>
    <col min="6" max="6" width="11.85546875" customWidth="1"/>
    <col min="7" max="7" width="16.85546875" customWidth="1"/>
  </cols>
  <sheetData>
    <row r="1" spans="1:7" ht="16.5">
      <c r="A1" s="10" t="s">
        <v>511</v>
      </c>
      <c r="B1" s="19"/>
      <c r="C1" s="19"/>
      <c r="D1" s="10" t="s">
        <v>598</v>
      </c>
    </row>
    <row r="3" spans="1:7">
      <c r="A3" s="5" t="s">
        <v>47</v>
      </c>
      <c r="B3" s="6" t="s">
        <v>544</v>
      </c>
    </row>
    <row r="5" spans="1:7">
      <c r="A5" s="5" t="s">
        <v>44</v>
      </c>
      <c r="D5" s="38"/>
      <c r="F5" s="6" t="s">
        <v>142</v>
      </c>
      <c r="G5" s="6" t="s">
        <v>143</v>
      </c>
    </row>
    <row r="6" spans="1:7" ht="12.75" thickBot="1">
      <c r="A6" s="17" t="s">
        <v>46</v>
      </c>
      <c r="B6" s="14"/>
      <c r="C6" s="14"/>
      <c r="D6" s="31" t="s">
        <v>598</v>
      </c>
      <c r="F6" s="14"/>
      <c r="G6" s="14"/>
    </row>
    <row r="7" spans="1:7">
      <c r="A7" s="1">
        <v>4000</v>
      </c>
      <c r="B7" t="s">
        <v>43</v>
      </c>
      <c r="D7" s="26">
        <v>1570</v>
      </c>
      <c r="F7" s="43">
        <f>F16</f>
        <v>0</v>
      </c>
      <c r="G7" s="3">
        <f>D7-F7</f>
        <v>1570</v>
      </c>
    </row>
    <row r="8" spans="1:7">
      <c r="A8" s="1">
        <v>4010</v>
      </c>
      <c r="B8" t="s">
        <v>38</v>
      </c>
      <c r="D8" s="26">
        <v>300</v>
      </c>
      <c r="F8" s="43"/>
      <c r="G8" s="3">
        <f>F8</f>
        <v>0</v>
      </c>
    </row>
    <row r="9" spans="1:7">
      <c r="A9" s="1">
        <v>4070</v>
      </c>
      <c r="B9" t="s">
        <v>6</v>
      </c>
      <c r="D9" s="29">
        <v>0</v>
      </c>
      <c r="F9" s="48"/>
      <c r="G9" s="63">
        <f>F9</f>
        <v>0</v>
      </c>
    </row>
    <row r="10" spans="1:7" ht="12.75" thickBot="1">
      <c r="C10" s="2" t="s">
        <v>62</v>
      </c>
      <c r="D10" s="30">
        <f>SUM(D6:E9)</f>
        <v>1870</v>
      </c>
      <c r="E10" s="2" t="s">
        <v>48</v>
      </c>
      <c r="F10" s="50">
        <f>SUM(F8:F9)</f>
        <v>0</v>
      </c>
      <c r="G10" s="56">
        <f>SUM(G7:G9)</f>
        <v>1570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200">
        <v>4130</v>
      </c>
      <c r="B13" s="196" t="s">
        <v>41</v>
      </c>
      <c r="C13" s="9"/>
      <c r="D13" s="24">
        <v>770</v>
      </c>
      <c r="F13" s="9"/>
      <c r="G13" s="61">
        <f>(D13-F13)</f>
        <v>770</v>
      </c>
    </row>
    <row r="14" spans="1:7">
      <c r="A14" s="20">
        <v>4750</v>
      </c>
      <c r="B14" s="196" t="s">
        <v>187</v>
      </c>
      <c r="C14" s="9"/>
      <c r="D14" s="24">
        <v>600</v>
      </c>
      <c r="F14" s="51"/>
      <c r="G14" s="61">
        <f>(D14-F14)</f>
        <v>600</v>
      </c>
    </row>
    <row r="15" spans="1:7">
      <c r="A15" s="20">
        <v>4755</v>
      </c>
      <c r="B15" s="201" t="s">
        <v>512</v>
      </c>
      <c r="C15" s="9"/>
      <c r="D15" s="29">
        <v>500</v>
      </c>
      <c r="F15" s="48"/>
      <c r="G15" s="63">
        <f>(D15-F15)</f>
        <v>500</v>
      </c>
    </row>
    <row r="16" spans="1:7" ht="12.75" thickBot="1">
      <c r="C16" s="2" t="s">
        <v>62</v>
      </c>
      <c r="D16" s="30">
        <f>SUM(D13:D15)</f>
        <v>1870</v>
      </c>
      <c r="E16" s="74" t="s">
        <v>48</v>
      </c>
      <c r="F16" s="50">
        <f>SUM(F13:F15)</f>
        <v>0</v>
      </c>
      <c r="G16" s="66">
        <f>SUM(G13:G15)</f>
        <v>1870</v>
      </c>
    </row>
    <row r="17" spans="1:4" ht="12.75" thickTop="1"/>
    <row r="20" spans="1:4">
      <c r="A20" s="94" t="s">
        <v>159</v>
      </c>
    </row>
    <row r="21" spans="1:4" ht="12.75" thickBot="1">
      <c r="A21" s="16" t="s">
        <v>164</v>
      </c>
      <c r="B21" s="17" t="s">
        <v>160</v>
      </c>
      <c r="C21" s="17" t="s">
        <v>161</v>
      </c>
      <c r="D21" s="17" t="s">
        <v>162</v>
      </c>
    </row>
    <row r="22" spans="1:4">
      <c r="A22" s="4"/>
      <c r="B22" s="4"/>
      <c r="C22" s="43"/>
      <c r="D22" s="60"/>
    </row>
    <row r="23" spans="1:4">
      <c r="A23" s="4"/>
      <c r="B23" s="4"/>
      <c r="C23" s="43"/>
      <c r="D23" s="60"/>
    </row>
    <row r="24" spans="1:4">
      <c r="A24" s="4"/>
      <c r="C24" s="43"/>
      <c r="D24" s="60"/>
    </row>
    <row r="25" spans="1:4">
      <c r="A25" s="4"/>
      <c r="B25" s="4"/>
      <c r="C25" s="43"/>
      <c r="D25" s="60"/>
    </row>
    <row r="26" spans="1:4">
      <c r="A26" s="4"/>
      <c r="B26" s="4"/>
      <c r="C26" s="43"/>
      <c r="D26" s="60"/>
    </row>
    <row r="27" spans="1:4">
      <c r="C27" s="43"/>
      <c r="D27" s="60"/>
    </row>
    <row r="28" spans="1:4">
      <c r="A28" s="195"/>
      <c r="B28" s="196"/>
      <c r="C28" s="197"/>
      <c r="D28" s="198"/>
    </row>
    <row r="29" spans="1:4">
      <c r="C29" s="43"/>
      <c r="D29" s="60"/>
    </row>
    <row r="30" spans="1:4" ht="12.75" thickBot="1">
      <c r="A30" s="4"/>
      <c r="B30" s="2" t="s">
        <v>48</v>
      </c>
      <c r="C30" s="50">
        <f>SUM(C22:C29)</f>
        <v>0</v>
      </c>
    </row>
    <row r="31" spans="1:4" ht="12.75" thickTop="1">
      <c r="A31" s="4"/>
      <c r="B31" s="6" t="s">
        <v>597</v>
      </c>
      <c r="C31" s="96">
        <f>Depreciation!B15</f>
        <v>3636.77</v>
      </c>
    </row>
    <row r="32" spans="1:4">
      <c r="A32" s="4"/>
      <c r="B32" s="42" t="s">
        <v>165</v>
      </c>
      <c r="C32" s="97"/>
    </row>
    <row r="33" spans="1:4">
      <c r="A33" s="4"/>
      <c r="B33" s="99" t="s">
        <v>167</v>
      </c>
      <c r="C33" s="98">
        <f>Depreciation!D14</f>
        <v>0</v>
      </c>
    </row>
    <row r="34" spans="1:4" ht="12.75" thickBot="1">
      <c r="A34" s="4"/>
      <c r="B34" s="100" t="s">
        <v>166</v>
      </c>
      <c r="C34" s="101">
        <f>SUM(C31+C32-C33)</f>
        <v>3636.77</v>
      </c>
    </row>
    <row r="35" spans="1:4" ht="12.75" thickTop="1">
      <c r="A35" s="4"/>
      <c r="C35" s="3"/>
    </row>
    <row r="36" spans="1:4">
      <c r="A36" s="4"/>
    </row>
    <row r="37" spans="1:4">
      <c r="A37" s="94" t="s">
        <v>599</v>
      </c>
    </row>
    <row r="38" spans="1:4" ht="12.75" thickBot="1">
      <c r="A38" s="16" t="s">
        <v>164</v>
      </c>
      <c r="B38" s="17" t="s">
        <v>160</v>
      </c>
      <c r="C38" s="17" t="s">
        <v>161</v>
      </c>
      <c r="D38" s="17" t="s">
        <v>162</v>
      </c>
    </row>
  </sheetData>
  <pageMargins left="0.7" right="0.7" top="0.75" bottom="0.75" header="0.3" footer="0.3"/>
  <pageSetup orientation="portrait" horizontalDpi="0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F31" sqref="F31"/>
    </sheetView>
  </sheetViews>
  <sheetFormatPr defaultRowHeight="12"/>
  <cols>
    <col min="1" max="1" width="14.42578125" customWidth="1"/>
    <col min="2" max="2" width="17.140625" customWidth="1"/>
    <col min="4" max="4" width="18.42578125" customWidth="1"/>
    <col min="5" max="5" width="6.28515625" customWidth="1"/>
    <col min="6" max="6" width="12.85546875" customWidth="1"/>
    <col min="7" max="7" width="15.7109375" customWidth="1"/>
  </cols>
  <sheetData>
    <row r="1" spans="1:7" ht="16.5">
      <c r="A1" s="10" t="s">
        <v>320</v>
      </c>
      <c r="B1" s="19"/>
      <c r="C1" s="19"/>
      <c r="D1" s="10" t="s">
        <v>598</v>
      </c>
    </row>
    <row r="3" spans="1:7">
      <c r="A3" s="5" t="s">
        <v>49</v>
      </c>
      <c r="B3" s="6" t="s">
        <v>321</v>
      </c>
    </row>
    <row r="4" spans="1:7">
      <c r="A4" s="5"/>
      <c r="B4" s="6"/>
    </row>
    <row r="5" spans="1:7">
      <c r="A5" s="5" t="s">
        <v>44</v>
      </c>
      <c r="B5" s="6"/>
      <c r="F5" s="6" t="s">
        <v>142</v>
      </c>
      <c r="G5" s="6" t="s">
        <v>143</v>
      </c>
    </row>
    <row r="6" spans="1:7" ht="12.75" thickBot="1">
      <c r="A6" s="17" t="s">
        <v>46</v>
      </c>
      <c r="B6" s="17"/>
      <c r="C6" s="17"/>
      <c r="D6" s="18" t="s">
        <v>598</v>
      </c>
      <c r="F6" s="14"/>
      <c r="G6" s="14"/>
    </row>
    <row r="7" spans="1:7">
      <c r="A7" s="1">
        <v>4000</v>
      </c>
      <c r="B7" t="s">
        <v>43</v>
      </c>
      <c r="D7" s="32">
        <v>3800</v>
      </c>
      <c r="F7" s="61">
        <f>F17</f>
        <v>0</v>
      </c>
      <c r="G7" s="61">
        <f>D7-F7</f>
        <v>3800</v>
      </c>
    </row>
    <row r="8" spans="1:7">
      <c r="A8" s="1">
        <v>4010</v>
      </c>
      <c r="B8" t="s">
        <v>38</v>
      </c>
      <c r="D8" s="32">
        <v>500</v>
      </c>
      <c r="F8" s="51"/>
      <c r="G8" s="61">
        <f>F8</f>
        <v>0</v>
      </c>
    </row>
    <row r="9" spans="1:7">
      <c r="A9" s="1">
        <v>4070</v>
      </c>
      <c r="B9" t="s">
        <v>6</v>
      </c>
      <c r="D9" s="62">
        <v>200</v>
      </c>
      <c r="F9" s="48">
        <f>0</f>
        <v>0</v>
      </c>
      <c r="G9" s="63">
        <f>F9</f>
        <v>0</v>
      </c>
    </row>
    <row r="10" spans="1:7" ht="12.75" thickBot="1">
      <c r="C10" s="2" t="s">
        <v>62</v>
      </c>
      <c r="D10" s="34">
        <f>SUM(D7:D9)</f>
        <v>4500</v>
      </c>
      <c r="E10" s="2" t="s">
        <v>48</v>
      </c>
      <c r="F10" s="50">
        <f>SUM(F8:F9)</f>
        <v>0</v>
      </c>
      <c r="G10" s="56">
        <f>SUM(G7:G9)</f>
        <v>3800</v>
      </c>
    </row>
    <row r="11" spans="1:7" ht="12.75" thickTop="1">
      <c r="D11" s="35"/>
    </row>
    <row r="12" spans="1:7" ht="12.75" thickBot="1">
      <c r="A12" s="13" t="s">
        <v>45</v>
      </c>
      <c r="B12" s="14"/>
      <c r="C12" s="14"/>
      <c r="D12" s="36"/>
      <c r="F12" s="14"/>
      <c r="G12" s="14"/>
    </row>
    <row r="13" spans="1:7" s="199" customFormat="1">
      <c r="A13" s="200">
        <v>4180</v>
      </c>
      <c r="B13" s="196" t="s">
        <v>271</v>
      </c>
      <c r="C13" s="196"/>
      <c r="D13" s="214">
        <v>500</v>
      </c>
      <c r="F13" s="196"/>
      <c r="G13" s="3">
        <f>D13-F13</f>
        <v>500</v>
      </c>
    </row>
    <row r="14" spans="1:7">
      <c r="A14" s="1">
        <v>4200</v>
      </c>
      <c r="B14" s="199" t="s">
        <v>499</v>
      </c>
      <c r="D14" s="35">
        <v>2000</v>
      </c>
      <c r="F14" s="43"/>
      <c r="G14" s="3">
        <f>D14-F14</f>
        <v>2000</v>
      </c>
    </row>
    <row r="15" spans="1:7">
      <c r="A15" s="1">
        <v>4750</v>
      </c>
      <c r="B15" s="199" t="s">
        <v>626</v>
      </c>
      <c r="D15" s="35">
        <v>1000</v>
      </c>
      <c r="F15" s="51"/>
      <c r="G15" s="61">
        <f>D15-F15</f>
        <v>1000</v>
      </c>
    </row>
    <row r="16" spans="1:7">
      <c r="A16" s="1">
        <v>4755</v>
      </c>
      <c r="B16" s="199" t="s">
        <v>625</v>
      </c>
      <c r="D16" s="35">
        <v>1000</v>
      </c>
      <c r="F16" s="48"/>
      <c r="G16" s="63">
        <f>D16-F16</f>
        <v>1000</v>
      </c>
    </row>
    <row r="17" spans="1:7" ht="12.75" thickBot="1">
      <c r="A17" s="1"/>
      <c r="C17" s="2" t="s">
        <v>62</v>
      </c>
      <c r="D17" s="37">
        <f>SUM(D13:D16)</f>
        <v>4500</v>
      </c>
      <c r="E17" s="74" t="s">
        <v>48</v>
      </c>
      <c r="F17" s="50">
        <f>SUM(F14:F16)</f>
        <v>0</v>
      </c>
      <c r="G17" s="66">
        <f>SUM(G13:G16)</f>
        <v>4500</v>
      </c>
    </row>
    <row r="18" spans="1:7" ht="12.75" thickTop="1"/>
    <row r="35" spans="7:7">
      <c r="G35" t="s">
        <v>359</v>
      </c>
    </row>
  </sheetData>
  <phoneticPr fontId="0" type="noConversion"/>
  <pageMargins left="0.7" right="0.7" top="0.75" bottom="0.75" header="0.3" footer="0.3"/>
  <pageSetup orientation="portrait" horizontalDpi="0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D37" sqref="D37"/>
    </sheetView>
  </sheetViews>
  <sheetFormatPr defaultRowHeight="12"/>
  <cols>
    <col min="1" max="1" width="17.85546875" customWidth="1"/>
    <col min="3" max="3" width="10.28515625" customWidth="1"/>
    <col min="4" max="4" width="18" customWidth="1"/>
    <col min="6" max="6" width="13.85546875" customWidth="1"/>
    <col min="7" max="7" width="12.7109375" customWidth="1"/>
  </cols>
  <sheetData>
    <row r="1" spans="1:7" ht="16.5">
      <c r="A1" s="10" t="s">
        <v>640</v>
      </c>
      <c r="B1" s="19"/>
      <c r="C1" s="19"/>
      <c r="D1" s="10" t="s">
        <v>598</v>
      </c>
    </row>
    <row r="3" spans="1:7">
      <c r="A3" s="5" t="s">
        <v>47</v>
      </c>
      <c r="B3" s="6" t="s">
        <v>641</v>
      </c>
    </row>
    <row r="5" spans="1:7">
      <c r="A5" s="5" t="s">
        <v>44</v>
      </c>
      <c r="D5" s="38"/>
      <c r="F5" s="6" t="s">
        <v>142</v>
      </c>
      <c r="G5" s="6" t="s">
        <v>143</v>
      </c>
    </row>
    <row r="6" spans="1:7" ht="12.75" thickBot="1">
      <c r="A6" s="17" t="s">
        <v>46</v>
      </c>
      <c r="B6" s="14"/>
      <c r="C6" s="14"/>
      <c r="D6" s="31" t="s">
        <v>598</v>
      </c>
      <c r="F6" s="14"/>
      <c r="G6" s="14"/>
    </row>
    <row r="7" spans="1:7">
      <c r="A7" s="1">
        <v>4000</v>
      </c>
      <c r="B7" t="s">
        <v>43</v>
      </c>
      <c r="D7" s="26">
        <v>400</v>
      </c>
      <c r="F7" s="43">
        <f>F15</f>
        <v>0</v>
      </c>
      <c r="G7" s="3">
        <f>D7-F7</f>
        <v>400</v>
      </c>
    </row>
    <row r="8" spans="1:7">
      <c r="A8" s="1">
        <v>4010</v>
      </c>
      <c r="B8" t="s">
        <v>38</v>
      </c>
      <c r="D8" s="26">
        <v>100</v>
      </c>
      <c r="F8" s="43"/>
      <c r="G8" s="3">
        <f>F8</f>
        <v>0</v>
      </c>
    </row>
    <row r="9" spans="1:7">
      <c r="A9" s="1">
        <v>4070</v>
      </c>
      <c r="B9" t="s">
        <v>6</v>
      </c>
      <c r="D9" s="29">
        <v>50</v>
      </c>
      <c r="F9" s="48"/>
      <c r="G9" s="63">
        <f>F9</f>
        <v>0</v>
      </c>
    </row>
    <row r="10" spans="1:7" ht="12.75" thickBot="1">
      <c r="C10" s="2" t="s">
        <v>62</v>
      </c>
      <c r="D10" s="30">
        <f>SUM(D6:E9)</f>
        <v>550</v>
      </c>
      <c r="E10" s="2" t="s">
        <v>48</v>
      </c>
      <c r="F10" s="50">
        <f>SUM(F8:F9)</f>
        <v>0</v>
      </c>
      <c r="G10" s="56">
        <f>SUM(G7:G9)</f>
        <v>400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200">
        <v>4180</v>
      </c>
      <c r="B13" s="196" t="s">
        <v>271</v>
      </c>
      <c r="C13" s="9"/>
      <c r="D13" s="24">
        <v>300</v>
      </c>
      <c r="F13" s="9"/>
      <c r="G13" s="61">
        <f>(D13-F13)</f>
        <v>300</v>
      </c>
    </row>
    <row r="14" spans="1:7">
      <c r="A14" s="20">
        <v>4750</v>
      </c>
      <c r="B14" s="201" t="s">
        <v>637</v>
      </c>
      <c r="C14" s="9"/>
      <c r="D14" s="29">
        <v>250</v>
      </c>
      <c r="F14" s="48"/>
      <c r="G14" s="63">
        <f>(D14-F14)</f>
        <v>250</v>
      </c>
    </row>
    <row r="15" spans="1:7" ht="12.75" thickBot="1">
      <c r="C15" s="2" t="s">
        <v>62</v>
      </c>
      <c r="D15" s="30">
        <f>SUM(D13:D14)</f>
        <v>550</v>
      </c>
      <c r="E15" s="74" t="s">
        <v>48</v>
      </c>
      <c r="F15" s="50">
        <f>SUM(F13:F14)</f>
        <v>0</v>
      </c>
      <c r="G15" s="66">
        <f>SUM(G13:G14)</f>
        <v>550</v>
      </c>
    </row>
    <row r="16" spans="1:7" ht="12.75" thickTop="1"/>
  </sheetData>
  <pageMargins left="0.7" right="0.7" top="0.75" bottom="0.75" header="0.3" footer="0.3"/>
  <pageSetup orientation="portrait" horizontalDpi="0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G27" sqref="G27"/>
    </sheetView>
  </sheetViews>
  <sheetFormatPr defaultRowHeight="12"/>
  <cols>
    <col min="1" max="1" width="9.85546875" customWidth="1"/>
    <col min="2" max="2" width="18.28515625" customWidth="1"/>
    <col min="4" max="4" width="10" bestFit="1" customWidth="1"/>
    <col min="6" max="6" width="14.7109375" customWidth="1"/>
    <col min="7" max="7" width="16.140625" customWidth="1"/>
    <col min="8" max="8" width="11" customWidth="1"/>
  </cols>
  <sheetData>
    <row r="1" spans="1:7" ht="16.5">
      <c r="A1" s="10" t="s">
        <v>273</v>
      </c>
      <c r="B1" s="19"/>
      <c r="C1" s="19"/>
      <c r="D1" s="10" t="s">
        <v>598</v>
      </c>
    </row>
    <row r="3" spans="1:7">
      <c r="A3" s="5" t="s">
        <v>49</v>
      </c>
      <c r="B3" s="6" t="s">
        <v>274</v>
      </c>
    </row>
    <row r="4" spans="1:7">
      <c r="A4" s="5"/>
      <c r="B4" s="6"/>
    </row>
    <row r="5" spans="1:7">
      <c r="A5" s="5" t="s">
        <v>44</v>
      </c>
      <c r="B5" s="6"/>
      <c r="F5" s="6" t="s">
        <v>142</v>
      </c>
      <c r="G5" s="6" t="s">
        <v>143</v>
      </c>
    </row>
    <row r="6" spans="1:7" ht="12.75" thickBot="1">
      <c r="A6" s="17" t="s">
        <v>46</v>
      </c>
      <c r="B6" s="17"/>
      <c r="C6" s="17"/>
      <c r="D6" s="18" t="s">
        <v>286</v>
      </c>
      <c r="F6" s="14"/>
      <c r="G6" s="14"/>
    </row>
    <row r="7" spans="1:7">
      <c r="A7" s="1">
        <v>4000</v>
      </c>
      <c r="B7" t="s">
        <v>43</v>
      </c>
      <c r="D7" s="26">
        <v>5000</v>
      </c>
      <c r="F7" s="43">
        <f>F15</f>
        <v>0</v>
      </c>
      <c r="G7" s="3">
        <f>D7-F7</f>
        <v>5000</v>
      </c>
    </row>
    <row r="8" spans="1:7">
      <c r="A8" s="1">
        <v>4010</v>
      </c>
      <c r="B8" t="s">
        <v>38</v>
      </c>
      <c r="D8" s="26">
        <v>200</v>
      </c>
      <c r="F8" s="43"/>
      <c r="G8" s="3">
        <f>F8</f>
        <v>0</v>
      </c>
    </row>
    <row r="9" spans="1:7">
      <c r="A9" s="1">
        <v>4070</v>
      </c>
      <c r="B9" t="s">
        <v>265</v>
      </c>
      <c r="D9" s="26">
        <v>250</v>
      </c>
      <c r="F9" s="48"/>
      <c r="G9" s="63">
        <f>F9</f>
        <v>0</v>
      </c>
    </row>
    <row r="10" spans="1:7" ht="12.75" thickBot="1">
      <c r="C10" s="2" t="s">
        <v>62</v>
      </c>
      <c r="D10" s="27">
        <f>SUM(D7:D9)</f>
        <v>5450</v>
      </c>
      <c r="E10" s="2" t="s">
        <v>48</v>
      </c>
      <c r="F10" s="50">
        <f>SUM(F8:F9)</f>
        <v>0</v>
      </c>
      <c r="G10" s="56">
        <f>SUM(G7:G9)</f>
        <v>5000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20">
        <v>4200</v>
      </c>
      <c r="B13" s="104" t="s">
        <v>419</v>
      </c>
      <c r="C13" s="9"/>
      <c r="D13" s="26">
        <v>2000</v>
      </c>
      <c r="F13" s="51"/>
      <c r="G13" s="61">
        <f>(D13-F13)</f>
        <v>2000</v>
      </c>
    </row>
    <row r="14" spans="1:7">
      <c r="A14" s="20">
        <v>4210</v>
      </c>
      <c r="B14" s="104" t="s">
        <v>418</v>
      </c>
      <c r="C14" s="9"/>
      <c r="D14" s="26">
        <v>3450</v>
      </c>
      <c r="F14" s="48"/>
      <c r="G14" s="63">
        <f>(D14-F14)</f>
        <v>3450</v>
      </c>
    </row>
    <row r="15" spans="1:7" ht="12.75" thickBot="1">
      <c r="C15" s="2" t="s">
        <v>62</v>
      </c>
      <c r="D15" s="27">
        <f>SUM(D13:D14)</f>
        <v>5450</v>
      </c>
      <c r="E15" s="74" t="s">
        <v>48</v>
      </c>
      <c r="F15" s="50">
        <f>SUM(F13:F14)</f>
        <v>0</v>
      </c>
      <c r="G15" s="66">
        <f>SUM(G13:G14)</f>
        <v>5450</v>
      </c>
    </row>
    <row r="16" spans="1:7" ht="12.75" thickTop="1"/>
  </sheetData>
  <phoneticPr fontId="12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H29" sqref="H29"/>
    </sheetView>
  </sheetViews>
  <sheetFormatPr defaultRowHeight="12"/>
  <cols>
    <col min="1" max="1" width="15.42578125" customWidth="1"/>
    <col min="2" max="2" width="12.140625" customWidth="1"/>
    <col min="4" max="4" width="10" bestFit="1" customWidth="1"/>
    <col min="6" max="6" width="14.42578125" customWidth="1"/>
    <col min="7" max="7" width="10" bestFit="1" customWidth="1"/>
  </cols>
  <sheetData>
    <row r="1" spans="1:7" ht="16.5">
      <c r="A1" s="10" t="s">
        <v>409</v>
      </c>
      <c r="B1" s="19"/>
      <c r="C1" s="19"/>
      <c r="D1" s="10" t="s">
        <v>598</v>
      </c>
    </row>
    <row r="3" spans="1:7">
      <c r="A3" s="5" t="s">
        <v>49</v>
      </c>
      <c r="B3" s="6" t="s">
        <v>426</v>
      </c>
    </row>
    <row r="4" spans="1:7">
      <c r="A4" s="5"/>
      <c r="B4" s="6"/>
    </row>
    <row r="5" spans="1:7">
      <c r="A5" s="5" t="s">
        <v>44</v>
      </c>
      <c r="B5" s="6"/>
      <c r="F5" s="6" t="s">
        <v>142</v>
      </c>
      <c r="G5" s="6" t="s">
        <v>143</v>
      </c>
    </row>
    <row r="6" spans="1:7" ht="12.75" thickBot="1">
      <c r="A6" s="17" t="s">
        <v>46</v>
      </c>
      <c r="B6" s="17"/>
      <c r="C6" s="17"/>
      <c r="D6" s="18" t="s">
        <v>598</v>
      </c>
      <c r="F6" s="14"/>
      <c r="G6" s="14"/>
    </row>
    <row r="7" spans="1:7">
      <c r="A7" s="1">
        <v>4000</v>
      </c>
      <c r="B7" t="s">
        <v>43</v>
      </c>
      <c r="D7" s="32">
        <v>735</v>
      </c>
      <c r="F7" s="61">
        <f>F16</f>
        <v>0</v>
      </c>
      <c r="G7" s="61">
        <f>D7-F7</f>
        <v>735</v>
      </c>
    </row>
    <row r="8" spans="1:7">
      <c r="A8" s="1">
        <v>4010</v>
      </c>
      <c r="B8" t="s">
        <v>38</v>
      </c>
      <c r="D8" s="32">
        <v>250</v>
      </c>
      <c r="F8" s="51"/>
      <c r="G8" s="61">
        <f>F8</f>
        <v>0</v>
      </c>
    </row>
    <row r="9" spans="1:7">
      <c r="A9" s="1">
        <v>4070</v>
      </c>
      <c r="B9" t="s">
        <v>6</v>
      </c>
      <c r="D9" s="62">
        <v>100</v>
      </c>
      <c r="F9" s="48"/>
      <c r="G9" s="63">
        <f>F9</f>
        <v>0</v>
      </c>
    </row>
    <row r="10" spans="1:7" ht="12.75" thickBot="1">
      <c r="C10" s="2" t="s">
        <v>62</v>
      </c>
      <c r="D10" s="34">
        <f>SUM(D7:D9)</f>
        <v>1085</v>
      </c>
      <c r="E10" s="2" t="s">
        <v>48</v>
      </c>
      <c r="F10" s="50">
        <f>SUM(F8:F9)</f>
        <v>0</v>
      </c>
      <c r="G10" s="56">
        <f>SUM(G7:G9)</f>
        <v>735</v>
      </c>
    </row>
    <row r="11" spans="1:7" ht="12.75" thickTop="1">
      <c r="D11" s="35"/>
    </row>
    <row r="12" spans="1:7" ht="12.75" thickBot="1">
      <c r="A12" s="13" t="s">
        <v>45</v>
      </c>
      <c r="B12" s="14"/>
      <c r="C12" s="14"/>
      <c r="D12" s="36"/>
      <c r="F12" s="14"/>
      <c r="G12" s="14"/>
    </row>
    <row r="13" spans="1:7">
      <c r="A13" s="20">
        <v>4130</v>
      </c>
      <c r="B13" s="22" t="s">
        <v>41</v>
      </c>
      <c r="C13" s="9"/>
      <c r="D13" s="39">
        <v>400</v>
      </c>
      <c r="F13" s="51"/>
      <c r="G13" s="218">
        <f>D13-F13</f>
        <v>400</v>
      </c>
    </row>
    <row r="14" spans="1:7">
      <c r="A14" s="1">
        <v>4200</v>
      </c>
      <c r="B14" s="199" t="s">
        <v>157</v>
      </c>
      <c r="D14" s="35">
        <v>535</v>
      </c>
      <c r="F14" s="51"/>
      <c r="G14" s="61">
        <f>D14-F14</f>
        <v>535</v>
      </c>
    </row>
    <row r="15" spans="1:7">
      <c r="A15" s="1">
        <v>4300</v>
      </c>
      <c r="B15" s="199" t="s">
        <v>196</v>
      </c>
      <c r="D15" s="35">
        <v>150</v>
      </c>
      <c r="F15" s="48"/>
      <c r="G15" s="63">
        <f>D15-F15</f>
        <v>150</v>
      </c>
    </row>
    <row r="16" spans="1:7" ht="12.75" thickBot="1">
      <c r="A16" s="1"/>
      <c r="C16" s="2" t="s">
        <v>62</v>
      </c>
      <c r="D16" s="37">
        <f>SUM(D13:D15)</f>
        <v>1085</v>
      </c>
      <c r="E16" s="74" t="s">
        <v>48</v>
      </c>
      <c r="F16" s="50">
        <f>SUM(F13:F15)</f>
        <v>0</v>
      </c>
      <c r="G16" s="66">
        <f>SUM(G13:G15)</f>
        <v>1085</v>
      </c>
    </row>
    <row r="17" ht="12.75" thickTop="1"/>
  </sheetData>
  <pageMargins left="0.7" right="0.7" top="0.75" bottom="0.75" header="0.3" footer="0.3"/>
  <pageSetup orientation="portrait" horizontalDpi="0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F13" sqref="F13"/>
    </sheetView>
  </sheetViews>
  <sheetFormatPr defaultRowHeight="12"/>
  <cols>
    <col min="1" max="1" width="18.7109375" customWidth="1"/>
    <col min="2" max="2" width="15.28515625" customWidth="1"/>
    <col min="4" max="4" width="10" bestFit="1" customWidth="1"/>
    <col min="6" max="6" width="15.28515625" customWidth="1"/>
    <col min="7" max="7" width="11.85546875" customWidth="1"/>
  </cols>
  <sheetData>
    <row r="1" spans="1:7" ht="16.5">
      <c r="A1" s="10" t="s">
        <v>276</v>
      </c>
      <c r="B1" s="19"/>
      <c r="C1" s="19"/>
      <c r="D1" s="10" t="s">
        <v>598</v>
      </c>
    </row>
    <row r="3" spans="1:7">
      <c r="A3" s="5" t="s">
        <v>49</v>
      </c>
      <c r="B3" s="6" t="s">
        <v>277</v>
      </c>
    </row>
    <row r="4" spans="1:7">
      <c r="A4" s="5"/>
      <c r="B4" s="6"/>
    </row>
    <row r="5" spans="1:7">
      <c r="A5" s="5" t="s">
        <v>44</v>
      </c>
      <c r="B5" s="6"/>
      <c r="F5" s="6" t="s">
        <v>142</v>
      </c>
      <c r="G5" s="6" t="s">
        <v>143</v>
      </c>
    </row>
    <row r="6" spans="1:7" ht="12.75" thickBot="1">
      <c r="A6" s="17" t="s">
        <v>46</v>
      </c>
      <c r="B6" s="17"/>
      <c r="C6" s="17"/>
      <c r="D6" s="18" t="s">
        <v>598</v>
      </c>
      <c r="F6" s="14"/>
      <c r="G6" s="14"/>
    </row>
    <row r="7" spans="1:7">
      <c r="A7" s="1">
        <v>4000</v>
      </c>
      <c r="B7" t="s">
        <v>43</v>
      </c>
      <c r="D7" s="32">
        <v>300</v>
      </c>
      <c r="F7" s="61">
        <f>F15</f>
        <v>0</v>
      </c>
      <c r="G7" s="61">
        <f>D7-F7</f>
        <v>300</v>
      </c>
    </row>
    <row r="8" spans="1:7">
      <c r="A8" s="1">
        <v>4010</v>
      </c>
      <c r="B8" t="s">
        <v>38</v>
      </c>
      <c r="D8" s="32">
        <v>150</v>
      </c>
      <c r="F8" s="51"/>
      <c r="G8" s="61">
        <f>F8</f>
        <v>0</v>
      </c>
    </row>
    <row r="9" spans="1:7">
      <c r="A9" s="1">
        <v>4070</v>
      </c>
      <c r="B9" t="s">
        <v>6</v>
      </c>
      <c r="D9" s="62">
        <v>50</v>
      </c>
      <c r="F9" s="48"/>
      <c r="G9" s="63">
        <f>F9</f>
        <v>0</v>
      </c>
    </row>
    <row r="10" spans="1:7" ht="12.75" thickBot="1">
      <c r="C10" s="2" t="s">
        <v>62</v>
      </c>
      <c r="D10" s="34">
        <f>SUM(D7:D9)</f>
        <v>500</v>
      </c>
      <c r="E10" s="2" t="s">
        <v>48</v>
      </c>
      <c r="F10" s="50">
        <f>SUM(F8:F9)</f>
        <v>0</v>
      </c>
      <c r="G10" s="56">
        <f>SUM(G7:G9)</f>
        <v>300</v>
      </c>
    </row>
    <row r="11" spans="1:7" ht="12.75" thickTop="1">
      <c r="D11" s="35"/>
    </row>
    <row r="12" spans="1:7" ht="12.75" thickBot="1">
      <c r="A12" s="13" t="s">
        <v>45</v>
      </c>
      <c r="B12" s="14"/>
      <c r="C12" s="14"/>
      <c r="D12" s="36"/>
      <c r="F12" s="14"/>
      <c r="G12" s="14"/>
    </row>
    <row r="13" spans="1:7">
      <c r="A13" s="1">
        <v>4200</v>
      </c>
      <c r="B13" t="s">
        <v>465</v>
      </c>
      <c r="D13" s="35">
        <v>300</v>
      </c>
      <c r="F13" s="43"/>
      <c r="G13" s="3">
        <f>D13-F13</f>
        <v>300</v>
      </c>
    </row>
    <row r="14" spans="1:7">
      <c r="A14" s="1">
        <v>4210</v>
      </c>
      <c r="B14" t="s">
        <v>466</v>
      </c>
      <c r="D14" s="35">
        <v>200</v>
      </c>
      <c r="F14" s="48"/>
      <c r="G14" s="63">
        <f>D14-F14</f>
        <v>200</v>
      </c>
    </row>
    <row r="15" spans="1:7" ht="12.75" thickBot="1">
      <c r="A15" s="1"/>
      <c r="C15" s="2" t="s">
        <v>62</v>
      </c>
      <c r="D15" s="37">
        <f>SUM(D13:D14)</f>
        <v>500</v>
      </c>
      <c r="E15" s="74" t="s">
        <v>48</v>
      </c>
      <c r="F15" s="50">
        <f>SUM(F13:F14)</f>
        <v>0</v>
      </c>
      <c r="G15" s="66">
        <f>SUM(G13:G14)</f>
        <v>500</v>
      </c>
    </row>
    <row r="16" spans="1:7" ht="12.75" thickTop="1"/>
  </sheetData>
  <phoneticPr fontId="12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D28" sqref="D28"/>
    </sheetView>
  </sheetViews>
  <sheetFormatPr defaultRowHeight="12"/>
  <cols>
    <col min="1" max="1" width="13.85546875" customWidth="1"/>
    <col min="2" max="2" width="14.7109375" customWidth="1"/>
    <col min="3" max="3" width="13.7109375" customWidth="1"/>
    <col min="4" max="4" width="17.140625" customWidth="1"/>
    <col min="6" max="6" width="15.28515625" customWidth="1"/>
    <col min="7" max="7" width="14.42578125" customWidth="1"/>
  </cols>
  <sheetData>
    <row r="1" spans="1:7" ht="16.5">
      <c r="A1" s="10" t="s">
        <v>651</v>
      </c>
      <c r="B1" s="19"/>
      <c r="C1" s="19"/>
      <c r="D1" s="10" t="s">
        <v>598</v>
      </c>
    </row>
    <row r="3" spans="1:7">
      <c r="A3" s="5" t="s">
        <v>49</v>
      </c>
      <c r="B3" s="6" t="s">
        <v>652</v>
      </c>
    </row>
    <row r="4" spans="1:7">
      <c r="A4" s="5"/>
      <c r="B4" s="6"/>
    </row>
    <row r="5" spans="1:7">
      <c r="A5" s="5" t="s">
        <v>44</v>
      </c>
      <c r="B5" s="6"/>
      <c r="F5" s="6" t="s">
        <v>142</v>
      </c>
      <c r="G5" s="6" t="s">
        <v>143</v>
      </c>
    </row>
    <row r="6" spans="1:7" ht="12.75" thickBot="1">
      <c r="A6" s="17" t="s">
        <v>46</v>
      </c>
      <c r="B6" s="17"/>
      <c r="C6" s="17"/>
      <c r="D6" s="18" t="s">
        <v>650</v>
      </c>
      <c r="F6" s="14"/>
      <c r="G6" s="14"/>
    </row>
    <row r="7" spans="1:7">
      <c r="A7" s="1">
        <v>4000</v>
      </c>
      <c r="B7" t="s">
        <v>43</v>
      </c>
      <c r="C7" s="21"/>
      <c r="D7" s="215">
        <v>15000</v>
      </c>
      <c r="F7" s="61">
        <f>F18</f>
        <v>0</v>
      </c>
      <c r="G7" s="61">
        <f>D7-F7</f>
        <v>15000</v>
      </c>
    </row>
    <row r="8" spans="1:7">
      <c r="A8" s="4">
        <v>4010</v>
      </c>
      <c r="B8" t="s">
        <v>38</v>
      </c>
      <c r="D8" s="215">
        <v>900</v>
      </c>
      <c r="F8" s="51"/>
      <c r="G8" s="61">
        <f>F8</f>
        <v>0</v>
      </c>
    </row>
    <row r="9" spans="1:7">
      <c r="A9" s="4">
        <v>4070</v>
      </c>
      <c r="B9" t="s">
        <v>6</v>
      </c>
      <c r="D9" s="43">
        <v>2000</v>
      </c>
      <c r="F9" s="48"/>
      <c r="G9" s="63">
        <f>F9</f>
        <v>0</v>
      </c>
    </row>
    <row r="10" spans="1:7" ht="12.75" thickBot="1">
      <c r="C10" s="2" t="s">
        <v>62</v>
      </c>
      <c r="D10" s="216">
        <f>SUM(D7:D9)</f>
        <v>17900</v>
      </c>
      <c r="E10" s="2" t="s">
        <v>48</v>
      </c>
      <c r="F10" s="50">
        <f>SUM(F8:F9)</f>
        <v>0</v>
      </c>
      <c r="G10" s="56">
        <f>SUM(G7:G9)</f>
        <v>15000</v>
      </c>
    </row>
    <row r="11" spans="1:7" ht="12.75" thickTop="1">
      <c r="D11" s="215"/>
    </row>
    <row r="12" spans="1:7" ht="12.75" thickBot="1">
      <c r="A12" s="13" t="s">
        <v>45</v>
      </c>
      <c r="B12" s="14"/>
      <c r="C12" s="14"/>
      <c r="D12" s="217"/>
      <c r="F12" s="14"/>
      <c r="G12" s="14"/>
    </row>
    <row r="13" spans="1:7">
      <c r="A13" s="200">
        <v>4130</v>
      </c>
      <c r="B13" s="9" t="s">
        <v>41</v>
      </c>
      <c r="C13" s="9"/>
      <c r="D13" s="215">
        <v>1900</v>
      </c>
      <c r="F13" s="43"/>
      <c r="G13" s="3">
        <f t="shared" ref="G13:G17" si="0">D13-F13</f>
        <v>1900</v>
      </c>
    </row>
    <row r="14" spans="1:7">
      <c r="A14" s="4">
        <v>4200</v>
      </c>
      <c r="B14" s="199" t="s">
        <v>416</v>
      </c>
      <c r="D14" s="43">
        <v>2000</v>
      </c>
      <c r="F14" s="51"/>
      <c r="G14" s="3">
        <f t="shared" si="0"/>
        <v>2000</v>
      </c>
    </row>
    <row r="15" spans="1:7">
      <c r="A15" s="4">
        <v>4750</v>
      </c>
      <c r="B15" s="199" t="s">
        <v>417</v>
      </c>
      <c r="D15" s="43">
        <v>5000</v>
      </c>
      <c r="F15" s="51"/>
      <c r="G15" s="3">
        <f t="shared" si="0"/>
        <v>5000</v>
      </c>
    </row>
    <row r="16" spans="1:7">
      <c r="A16" s="4">
        <v>4755</v>
      </c>
      <c r="B16" s="199" t="s">
        <v>203</v>
      </c>
      <c r="D16" s="43">
        <v>5000</v>
      </c>
      <c r="F16" s="51"/>
      <c r="G16" s="3">
        <f t="shared" si="0"/>
        <v>5000</v>
      </c>
    </row>
    <row r="17" spans="1:7">
      <c r="A17" s="4">
        <v>4760</v>
      </c>
      <c r="B17" s="199" t="s">
        <v>617</v>
      </c>
      <c r="D17" s="43">
        <v>4000</v>
      </c>
      <c r="F17" s="48"/>
      <c r="G17" s="63">
        <f t="shared" si="0"/>
        <v>4000</v>
      </c>
    </row>
    <row r="18" spans="1:7" ht="12.75" thickBot="1">
      <c r="C18" s="2" t="s">
        <v>62</v>
      </c>
      <c r="D18" s="216">
        <f>SUM(D13:D17)</f>
        <v>17900</v>
      </c>
      <c r="E18" s="74" t="s">
        <v>48</v>
      </c>
      <c r="F18" s="50">
        <f>SUM(F13:F17)</f>
        <v>0</v>
      </c>
      <c r="G18" s="66">
        <f>SUM(G13:G17)</f>
        <v>17900</v>
      </c>
    </row>
    <row r="19" spans="1:7" ht="12.75" thickTop="1"/>
  </sheetData>
  <pageMargins left="0.7" right="0.7" top="0.75" bottom="0.75" header="0.3" footer="0.3"/>
  <pageSetup orientation="portrait" horizontalDpi="0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F13" sqref="F13"/>
    </sheetView>
  </sheetViews>
  <sheetFormatPr defaultRowHeight="12"/>
  <cols>
    <col min="1" max="1" width="15.7109375" customWidth="1"/>
    <col min="2" max="2" width="14.140625" customWidth="1"/>
    <col min="4" max="4" width="10" bestFit="1" customWidth="1"/>
    <col min="6" max="6" width="12.28515625" customWidth="1"/>
    <col min="7" max="7" width="11.28515625" customWidth="1"/>
  </cols>
  <sheetData>
    <row r="1" spans="1:7" ht="16.5">
      <c r="A1" s="10" t="s">
        <v>253</v>
      </c>
      <c r="B1" s="19"/>
      <c r="C1" s="19"/>
      <c r="D1" s="10" t="s">
        <v>598</v>
      </c>
    </row>
    <row r="3" spans="1:7">
      <c r="A3" s="5" t="s">
        <v>47</v>
      </c>
      <c r="B3" s="6" t="s">
        <v>254</v>
      </c>
    </row>
    <row r="5" spans="1:7">
      <c r="A5" s="5" t="s">
        <v>44</v>
      </c>
      <c r="D5" s="38"/>
      <c r="F5" s="6" t="s">
        <v>142</v>
      </c>
      <c r="G5" s="6" t="s">
        <v>143</v>
      </c>
    </row>
    <row r="6" spans="1:7" ht="12.75" thickBot="1">
      <c r="A6" s="17" t="s">
        <v>46</v>
      </c>
      <c r="B6" s="14"/>
      <c r="C6" s="14"/>
      <c r="D6" s="31" t="s">
        <v>598</v>
      </c>
      <c r="F6" s="14"/>
      <c r="G6" s="14"/>
    </row>
    <row r="7" spans="1:7">
      <c r="A7" s="1">
        <v>4000</v>
      </c>
      <c r="B7" t="s">
        <v>43</v>
      </c>
      <c r="D7" s="26">
        <v>1300</v>
      </c>
      <c r="F7" s="43">
        <f>F14</f>
        <v>0</v>
      </c>
      <c r="G7" s="3">
        <f>D7-F7</f>
        <v>1300</v>
      </c>
    </row>
    <row r="8" spans="1:7">
      <c r="A8" s="1">
        <v>4010</v>
      </c>
      <c r="B8" t="s">
        <v>38</v>
      </c>
      <c r="D8" s="26">
        <v>300</v>
      </c>
      <c r="F8" s="43"/>
      <c r="G8" s="3">
        <f>F8</f>
        <v>0</v>
      </c>
    </row>
    <row r="9" spans="1:7">
      <c r="A9" s="1">
        <v>4070</v>
      </c>
      <c r="B9" t="s">
        <v>6</v>
      </c>
      <c r="D9" s="29">
        <v>200</v>
      </c>
      <c r="F9" s="48"/>
      <c r="G9" s="63">
        <f>F9</f>
        <v>0</v>
      </c>
    </row>
    <row r="10" spans="1:7" ht="12.75" thickBot="1">
      <c r="C10" s="2" t="s">
        <v>62</v>
      </c>
      <c r="D10" s="30">
        <f>SUM(D6:E9)</f>
        <v>1800</v>
      </c>
      <c r="E10" s="2" t="s">
        <v>48</v>
      </c>
      <c r="F10" s="50">
        <f>SUM(F8:F9)</f>
        <v>0</v>
      </c>
      <c r="G10" s="56">
        <f>SUM(G7:G9)</f>
        <v>1300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1">
        <v>4200</v>
      </c>
      <c r="B13" t="s">
        <v>157</v>
      </c>
      <c r="D13" s="75">
        <v>1800</v>
      </c>
      <c r="F13" s="75"/>
      <c r="G13" s="72">
        <f>D13-F13</f>
        <v>1800</v>
      </c>
    </row>
    <row r="14" spans="1:7" ht="12.75" thickBot="1">
      <c r="C14" s="2" t="s">
        <v>62</v>
      </c>
      <c r="D14" s="30">
        <f>SUM(D13:D13)</f>
        <v>1800</v>
      </c>
      <c r="E14" s="74" t="s">
        <v>48</v>
      </c>
      <c r="F14" s="50">
        <f>SUM(F13:F13)</f>
        <v>0</v>
      </c>
      <c r="G14" s="66">
        <f>SUM(G13:G13)</f>
        <v>1800</v>
      </c>
    </row>
    <row r="15" spans="1:7" ht="12.75" thickTop="1"/>
  </sheetData>
  <phoneticPr fontId="12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selection activeCell="G29" sqref="G29"/>
    </sheetView>
  </sheetViews>
  <sheetFormatPr defaultColWidth="9" defaultRowHeight="12"/>
  <cols>
    <col min="1" max="1" width="9.42578125" customWidth="1"/>
    <col min="2" max="2" width="35.28515625" customWidth="1"/>
    <col min="3" max="3" width="11" bestFit="1" customWidth="1"/>
    <col min="4" max="4" width="10.85546875" bestFit="1" customWidth="1"/>
    <col min="5" max="5" width="9.140625" bestFit="1" customWidth="1"/>
    <col min="6" max="6" width="12.42578125" bestFit="1" customWidth="1"/>
    <col min="7" max="7" width="10" bestFit="1" customWidth="1"/>
  </cols>
  <sheetData>
    <row r="1" spans="1:7" ht="16.5">
      <c r="A1" s="10" t="s">
        <v>15</v>
      </c>
      <c r="B1" s="19"/>
      <c r="C1" s="19"/>
      <c r="D1" s="10" t="s">
        <v>598</v>
      </c>
    </row>
    <row r="3" spans="1:7">
      <c r="A3" s="5" t="s">
        <v>49</v>
      </c>
      <c r="B3" s="6" t="s">
        <v>114</v>
      </c>
    </row>
    <row r="4" spans="1:7">
      <c r="A4" s="5"/>
      <c r="B4" s="6"/>
    </row>
    <row r="5" spans="1:7">
      <c r="A5" s="5" t="s">
        <v>44</v>
      </c>
      <c r="B5" s="6"/>
      <c r="F5" s="6" t="s">
        <v>142</v>
      </c>
      <c r="G5" s="6" t="s">
        <v>143</v>
      </c>
    </row>
    <row r="6" spans="1:7" ht="12.75" thickBot="1">
      <c r="A6" s="17" t="s">
        <v>46</v>
      </c>
      <c r="B6" s="17"/>
      <c r="C6" s="17"/>
      <c r="D6" s="18" t="s">
        <v>598</v>
      </c>
      <c r="F6" s="14"/>
      <c r="G6" s="14"/>
    </row>
    <row r="7" spans="1:7">
      <c r="A7" s="1">
        <v>4000</v>
      </c>
      <c r="B7" t="s">
        <v>43</v>
      </c>
      <c r="D7" s="35">
        <v>2913.4</v>
      </c>
      <c r="F7" s="61">
        <f>F18</f>
        <v>0</v>
      </c>
      <c r="G7" s="61">
        <f>D7-F7</f>
        <v>2913.4</v>
      </c>
    </row>
    <row r="8" spans="1:7">
      <c r="A8" s="1">
        <v>4010</v>
      </c>
      <c r="B8" t="s">
        <v>38</v>
      </c>
      <c r="D8" s="43">
        <v>200</v>
      </c>
      <c r="F8" s="61"/>
      <c r="G8" s="61">
        <f>F8</f>
        <v>0</v>
      </c>
    </row>
    <row r="9" spans="1:7">
      <c r="A9" s="1">
        <v>4070</v>
      </c>
      <c r="B9" t="s">
        <v>6</v>
      </c>
      <c r="D9" s="35">
        <v>100</v>
      </c>
      <c r="F9" s="48"/>
      <c r="G9" s="63">
        <f>F9</f>
        <v>0</v>
      </c>
    </row>
    <row r="10" spans="1:7" ht="12.75" thickBot="1">
      <c r="C10" s="2" t="s">
        <v>62</v>
      </c>
      <c r="D10" s="37">
        <f>SUM(D7:D9)</f>
        <v>3213.4</v>
      </c>
      <c r="E10" s="2" t="s">
        <v>48</v>
      </c>
      <c r="F10" s="50">
        <f>SUM(F8:F9)</f>
        <v>0</v>
      </c>
      <c r="G10" s="56">
        <f>SUM(G7:G9)</f>
        <v>2913.4</v>
      </c>
    </row>
    <row r="11" spans="1:7" ht="12.75" thickTop="1">
      <c r="D11" s="35"/>
    </row>
    <row r="12" spans="1:7" ht="12.75" thickBot="1">
      <c r="A12" s="13" t="s">
        <v>45</v>
      </c>
      <c r="B12" s="14"/>
      <c r="C12" s="14"/>
      <c r="D12" s="36"/>
      <c r="F12" s="14"/>
      <c r="G12" s="14"/>
    </row>
    <row r="13" spans="1:7">
      <c r="A13" s="20">
        <v>4100</v>
      </c>
      <c r="B13" s="9" t="s">
        <v>39</v>
      </c>
      <c r="C13" s="9"/>
      <c r="D13" s="26">
        <f>C28</f>
        <v>1113.4000000000001</v>
      </c>
      <c r="F13" s="51"/>
      <c r="G13" s="61">
        <f>D13-F13</f>
        <v>1113.4000000000001</v>
      </c>
    </row>
    <row r="14" spans="1:7">
      <c r="A14" s="20">
        <v>4110</v>
      </c>
      <c r="B14" s="9" t="s">
        <v>40</v>
      </c>
      <c r="C14" s="9"/>
      <c r="D14" s="26">
        <v>100</v>
      </c>
      <c r="F14" s="51"/>
      <c r="G14" s="61">
        <f>D14-F14</f>
        <v>100</v>
      </c>
    </row>
    <row r="15" spans="1:7">
      <c r="A15" s="20">
        <v>4130</v>
      </c>
      <c r="B15" s="9" t="s">
        <v>262</v>
      </c>
      <c r="C15" s="9"/>
      <c r="D15" s="35">
        <v>400</v>
      </c>
      <c r="F15" s="51"/>
      <c r="G15" s="61">
        <f>D15-F15</f>
        <v>400</v>
      </c>
    </row>
    <row r="16" spans="1:7">
      <c r="A16" s="20">
        <v>4750</v>
      </c>
      <c r="B16" s="9" t="s">
        <v>187</v>
      </c>
      <c r="C16" s="9"/>
      <c r="D16" s="35">
        <v>1000</v>
      </c>
      <c r="F16" s="51"/>
      <c r="G16" s="61">
        <f>D16-F16</f>
        <v>1000</v>
      </c>
    </row>
    <row r="17" spans="1:7">
      <c r="A17" s="20">
        <v>4755</v>
      </c>
      <c r="B17" s="201" t="s">
        <v>627</v>
      </c>
      <c r="C17" s="9"/>
      <c r="D17" s="35">
        <v>600</v>
      </c>
      <c r="F17" s="48"/>
      <c r="G17" s="63">
        <f>D17-F17</f>
        <v>600</v>
      </c>
    </row>
    <row r="18" spans="1:7" ht="12.75" thickBot="1">
      <c r="C18" s="2" t="s">
        <v>62</v>
      </c>
      <c r="D18" s="37">
        <f>SUM(D13:D17)</f>
        <v>3213.4</v>
      </c>
      <c r="E18" s="74" t="s">
        <v>48</v>
      </c>
      <c r="F18" s="50">
        <f>SUM(F13:F17)</f>
        <v>0</v>
      </c>
      <c r="G18" s="66">
        <f>SUM(G13:G17)</f>
        <v>3213.4</v>
      </c>
    </row>
    <row r="19" spans="1:7" ht="12.75" thickTop="1">
      <c r="B19" s="1"/>
    </row>
    <row r="21" spans="1:7">
      <c r="A21" s="94" t="s">
        <v>159</v>
      </c>
    </row>
    <row r="22" spans="1:7" ht="12.75" thickBot="1">
      <c r="A22" s="16" t="s">
        <v>164</v>
      </c>
      <c r="B22" s="17" t="s">
        <v>160</v>
      </c>
      <c r="C22" s="17" t="s">
        <v>161</v>
      </c>
      <c r="D22" s="17" t="s">
        <v>162</v>
      </c>
      <c r="E22" s="17"/>
    </row>
    <row r="23" spans="1:7">
      <c r="A23">
        <v>6236</v>
      </c>
      <c r="B23" t="s">
        <v>368</v>
      </c>
      <c r="C23" s="43">
        <v>2000</v>
      </c>
      <c r="D23" s="60">
        <v>41206</v>
      </c>
      <c r="E23" s="22"/>
    </row>
    <row r="24" spans="1:7">
      <c r="A24">
        <v>6298</v>
      </c>
      <c r="B24" t="s">
        <v>401</v>
      </c>
      <c r="C24" s="43">
        <v>1829</v>
      </c>
      <c r="D24" s="60">
        <v>41344</v>
      </c>
      <c r="E24" s="22"/>
    </row>
    <row r="25" spans="1:7">
      <c r="A25">
        <v>6299</v>
      </c>
      <c r="B25" t="s">
        <v>264</v>
      </c>
      <c r="C25" s="43">
        <v>1459</v>
      </c>
      <c r="D25" s="60">
        <v>41344</v>
      </c>
      <c r="E25" s="22"/>
    </row>
    <row r="26" spans="1:7">
      <c r="A26">
        <v>6300</v>
      </c>
      <c r="B26" t="s">
        <v>402</v>
      </c>
      <c r="C26" s="43">
        <v>279</v>
      </c>
      <c r="D26" s="60">
        <v>41344</v>
      </c>
      <c r="E26" s="22"/>
    </row>
    <row r="27" spans="1:7" ht="12.75" thickBot="1">
      <c r="A27" s="4"/>
      <c r="B27" s="2" t="s">
        <v>48</v>
      </c>
      <c r="C27" s="50">
        <f>SUM(C23:C26)</f>
        <v>5567</v>
      </c>
      <c r="E27" s="22"/>
    </row>
    <row r="28" spans="1:7" ht="12.75" thickTop="1">
      <c r="A28" s="4"/>
      <c r="B28" s="6" t="s">
        <v>597</v>
      </c>
      <c r="C28" s="96">
        <f>C27/5</f>
        <v>1113.4000000000001</v>
      </c>
      <c r="E28" s="22"/>
    </row>
    <row r="29" spans="1:7">
      <c r="A29" s="4"/>
      <c r="B29" s="42" t="s">
        <v>165</v>
      </c>
      <c r="C29" s="97">
        <f>Depreciation!B16</f>
        <v>14751.77</v>
      </c>
      <c r="E29" s="22"/>
    </row>
    <row r="30" spans="1:7">
      <c r="A30" s="4"/>
      <c r="B30" s="99" t="s">
        <v>167</v>
      </c>
      <c r="C30" s="98">
        <f>Depreciation!D16</f>
        <v>0</v>
      </c>
      <c r="E30" s="22"/>
    </row>
    <row r="31" spans="1:7" ht="12.75" thickBot="1">
      <c r="A31" s="4"/>
      <c r="B31" s="100" t="s">
        <v>166</v>
      </c>
      <c r="C31" s="101">
        <f>SUM(C28+C29-C30)</f>
        <v>15865.17</v>
      </c>
      <c r="E31" s="22"/>
    </row>
    <row r="32" spans="1:7" ht="12.75" thickTop="1">
      <c r="A32" s="4"/>
      <c r="C32" s="3"/>
      <c r="E32" s="22"/>
    </row>
    <row r="33" spans="1:5">
      <c r="A33" s="4"/>
      <c r="E33" s="22"/>
    </row>
    <row r="34" spans="1:5">
      <c r="E34" s="22"/>
    </row>
    <row r="35" spans="1:5">
      <c r="A35" s="94" t="s">
        <v>599</v>
      </c>
      <c r="E35" s="22"/>
    </row>
    <row r="36" spans="1:5" ht="12.75" thickBot="1">
      <c r="A36" s="16" t="s">
        <v>164</v>
      </c>
      <c r="B36" s="17" t="s">
        <v>160</v>
      </c>
      <c r="C36" s="17" t="s">
        <v>161</v>
      </c>
      <c r="D36" s="17" t="s">
        <v>162</v>
      </c>
      <c r="E36" s="22"/>
    </row>
    <row r="37" spans="1:5">
      <c r="C37" s="43"/>
      <c r="D37" s="60"/>
      <c r="E37" s="22"/>
    </row>
    <row r="38" spans="1:5">
      <c r="C38" s="43"/>
      <c r="E38" s="22"/>
    </row>
    <row r="39" spans="1:5">
      <c r="C39" s="43"/>
      <c r="E39" s="22"/>
    </row>
    <row r="40" spans="1:5">
      <c r="C40" s="43"/>
      <c r="E40" s="22"/>
    </row>
    <row r="41" spans="1:5">
      <c r="C41" s="43"/>
      <c r="E41" s="22"/>
    </row>
    <row r="42" spans="1:5">
      <c r="C42" s="43"/>
      <c r="E42" s="22"/>
    </row>
    <row r="43" spans="1:5">
      <c r="C43" s="43"/>
      <c r="E43" s="22"/>
    </row>
    <row r="44" spans="1:5">
      <c r="C44" s="43"/>
      <c r="E44" s="22"/>
    </row>
    <row r="45" spans="1:5">
      <c r="C45" s="43"/>
      <c r="E45" s="22"/>
    </row>
    <row r="46" spans="1:5">
      <c r="C46" s="43"/>
      <c r="E46" s="22"/>
    </row>
    <row r="47" spans="1:5">
      <c r="C47" s="43"/>
      <c r="E47" s="22"/>
    </row>
    <row r="48" spans="1:5">
      <c r="C48" s="43"/>
      <c r="E48" s="22"/>
    </row>
    <row r="49" spans="3:5">
      <c r="C49" s="43"/>
      <c r="E49" s="22"/>
    </row>
    <row r="50" spans="3:5">
      <c r="C50" s="43"/>
      <c r="E50" s="22"/>
    </row>
    <row r="51" spans="3:5">
      <c r="C51" s="43"/>
      <c r="E51" s="22"/>
    </row>
    <row r="52" spans="3:5">
      <c r="C52" s="43"/>
      <c r="E52" s="22"/>
    </row>
    <row r="53" spans="3:5">
      <c r="C53" s="43"/>
      <c r="E53" s="22"/>
    </row>
    <row r="54" spans="3:5">
      <c r="C54" s="43"/>
      <c r="E54" s="22"/>
    </row>
    <row r="55" spans="3:5">
      <c r="E55" s="22"/>
    </row>
    <row r="56" spans="3:5">
      <c r="E56" s="22"/>
    </row>
    <row r="57" spans="3:5">
      <c r="E57" s="22"/>
    </row>
    <row r="58" spans="3:5">
      <c r="E58" s="22"/>
    </row>
    <row r="59" spans="3:5">
      <c r="E59" s="22"/>
    </row>
    <row r="60" spans="3:5">
      <c r="E60" s="22"/>
    </row>
    <row r="61" spans="3:5">
      <c r="E61" s="22"/>
    </row>
    <row r="62" spans="3:5">
      <c r="E62" s="22"/>
    </row>
    <row r="63" spans="3:5">
      <c r="E63" s="22"/>
    </row>
    <row r="64" spans="3:5">
      <c r="E64" s="22"/>
    </row>
    <row r="65" spans="5:5">
      <c r="E65" s="22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workbookViewId="0">
      <selection activeCell="G22" sqref="G22"/>
    </sheetView>
  </sheetViews>
  <sheetFormatPr defaultColWidth="16.140625" defaultRowHeight="12"/>
  <cols>
    <col min="1" max="1" width="11" style="4" customWidth="1"/>
    <col min="2" max="2" width="22.42578125" bestFit="1" customWidth="1"/>
    <col min="3" max="3" width="14" customWidth="1"/>
    <col min="4" max="4" width="10.85546875" bestFit="1" customWidth="1"/>
    <col min="5" max="5" width="7.85546875" bestFit="1" customWidth="1"/>
    <col min="6" max="6" width="12.42578125" bestFit="1" customWidth="1"/>
    <col min="7" max="7" width="12.7109375" customWidth="1"/>
  </cols>
  <sheetData>
    <row r="1" spans="1:7" ht="16.5">
      <c r="A1" s="10" t="s">
        <v>17</v>
      </c>
      <c r="B1" s="11"/>
      <c r="C1" s="11"/>
      <c r="D1" s="10" t="s">
        <v>598</v>
      </c>
    </row>
    <row r="3" spans="1:7">
      <c r="A3" s="5" t="s">
        <v>47</v>
      </c>
      <c r="B3" s="6" t="s">
        <v>104</v>
      </c>
    </row>
    <row r="5" spans="1:7">
      <c r="A5" s="5" t="s">
        <v>44</v>
      </c>
      <c r="D5" s="38"/>
      <c r="F5" s="93" t="s">
        <v>142</v>
      </c>
      <c r="G5" s="149" t="s">
        <v>143</v>
      </c>
    </row>
    <row r="6" spans="1:7" ht="12.75" thickBot="1">
      <c r="A6" s="16" t="s">
        <v>46</v>
      </c>
      <c r="B6" s="17"/>
      <c r="C6" s="17"/>
      <c r="D6" s="31" t="s">
        <v>598</v>
      </c>
      <c r="F6" s="14"/>
      <c r="G6" s="14"/>
    </row>
    <row r="7" spans="1:7">
      <c r="A7" s="1">
        <v>4000</v>
      </c>
      <c r="B7" t="s">
        <v>43</v>
      </c>
      <c r="D7" s="32">
        <v>4000</v>
      </c>
      <c r="F7" s="75">
        <f>F15</f>
        <v>0</v>
      </c>
      <c r="G7" s="72">
        <f>D7-F7</f>
        <v>4000</v>
      </c>
    </row>
    <row r="8" spans="1:7" ht="12.75" thickBot="1">
      <c r="A8" s="8"/>
      <c r="C8" s="2" t="s">
        <v>48</v>
      </c>
      <c r="D8" s="37">
        <f>SUM(D7:D7)</f>
        <v>4000</v>
      </c>
      <c r="E8" s="2" t="s">
        <v>48</v>
      </c>
      <c r="F8" s="50"/>
      <c r="G8" s="77">
        <f>SUM(G7:G7)</f>
        <v>4000</v>
      </c>
    </row>
    <row r="9" spans="1:7" ht="12.75" thickTop="1">
      <c r="D9" s="35"/>
      <c r="G9" s="9"/>
    </row>
    <row r="10" spans="1:7" ht="12.75" thickBot="1">
      <c r="A10" s="13" t="s">
        <v>45</v>
      </c>
      <c r="B10" s="14"/>
      <c r="C10" s="14"/>
      <c r="D10" s="36"/>
      <c r="F10" s="14"/>
      <c r="G10" s="14"/>
    </row>
    <row r="11" spans="1:7">
      <c r="A11" s="1">
        <v>4100</v>
      </c>
      <c r="B11" t="s">
        <v>39</v>
      </c>
      <c r="D11" s="43">
        <f>C29</f>
        <v>1991.2</v>
      </c>
      <c r="F11" s="43"/>
      <c r="G11" s="61">
        <f>D11-F11</f>
        <v>1991.2</v>
      </c>
    </row>
    <row r="12" spans="1:7">
      <c r="A12" s="1">
        <v>4130</v>
      </c>
      <c r="B12" t="s">
        <v>41</v>
      </c>
      <c r="D12" s="43">
        <v>508.8</v>
      </c>
      <c r="F12" s="43"/>
      <c r="G12" s="61">
        <f>D12-F12</f>
        <v>508.8</v>
      </c>
    </row>
    <row r="13" spans="1:7">
      <c r="A13" s="1">
        <v>4150</v>
      </c>
      <c r="B13" t="s">
        <v>177</v>
      </c>
      <c r="D13" s="43">
        <v>1150</v>
      </c>
      <c r="F13" s="43"/>
      <c r="G13" s="61">
        <f>D13-F13</f>
        <v>1150</v>
      </c>
    </row>
    <row r="14" spans="1:7">
      <c r="A14" s="1">
        <v>4750</v>
      </c>
      <c r="B14" t="s">
        <v>270</v>
      </c>
      <c r="D14" s="48">
        <v>350</v>
      </c>
      <c r="F14" s="48"/>
      <c r="G14" s="63">
        <f>D14-F14</f>
        <v>350</v>
      </c>
    </row>
    <row r="15" spans="1:7" ht="12.75" thickBot="1">
      <c r="C15" s="2" t="s">
        <v>48</v>
      </c>
      <c r="D15" s="40">
        <f>SUM(D11:D14)</f>
        <v>4000</v>
      </c>
      <c r="E15" s="74" t="s">
        <v>48</v>
      </c>
      <c r="F15" s="50">
        <f>SUM(F11:F14)</f>
        <v>0</v>
      </c>
      <c r="G15" s="66">
        <f>SUM(G11:G14)</f>
        <v>4000</v>
      </c>
    </row>
    <row r="16" spans="1:7" ht="12.75" thickTop="1">
      <c r="G16" s="9"/>
    </row>
    <row r="18" spans="1:5">
      <c r="A18" s="94" t="s">
        <v>159</v>
      </c>
    </row>
    <row r="19" spans="1:5" s="95" customFormat="1" ht="12.75" thickBot="1">
      <c r="A19" s="16" t="s">
        <v>164</v>
      </c>
      <c r="B19" s="17" t="s">
        <v>160</v>
      </c>
      <c r="C19" s="17" t="s">
        <v>161</v>
      </c>
      <c r="D19" s="17" t="s">
        <v>162</v>
      </c>
      <c r="E19" s="17"/>
    </row>
    <row r="20" spans="1:5">
      <c r="A20" s="4">
        <v>6144</v>
      </c>
      <c r="B20" t="s">
        <v>314</v>
      </c>
      <c r="C20" s="43">
        <v>300</v>
      </c>
      <c r="D20" s="60">
        <v>40658</v>
      </c>
    </row>
    <row r="21" spans="1:5">
      <c r="A21" s="4">
        <v>6211</v>
      </c>
      <c r="B21" t="s">
        <v>362</v>
      </c>
      <c r="C21" s="43">
        <v>230</v>
      </c>
      <c r="D21" s="60">
        <v>41185</v>
      </c>
    </row>
    <row r="22" spans="1:5">
      <c r="A22" s="4">
        <v>6296</v>
      </c>
      <c r="B22" t="s">
        <v>399</v>
      </c>
      <c r="C22" s="43">
        <v>130</v>
      </c>
      <c r="D22" s="60">
        <v>41338</v>
      </c>
    </row>
    <row r="23" spans="1:5">
      <c r="A23" s="4">
        <v>6297</v>
      </c>
      <c r="B23" t="s">
        <v>400</v>
      </c>
      <c r="C23" s="43">
        <v>1050</v>
      </c>
      <c r="D23" s="60">
        <v>41338</v>
      </c>
    </row>
    <row r="24" spans="1:5">
      <c r="A24" s="4">
        <v>6334</v>
      </c>
      <c r="B24" t="s">
        <v>440</v>
      </c>
      <c r="C24" s="43">
        <v>7500</v>
      </c>
      <c r="D24" s="60">
        <v>41562</v>
      </c>
    </row>
    <row r="25" spans="1:5">
      <c r="A25" s="4">
        <v>6463</v>
      </c>
      <c r="B25" t="s">
        <v>586</v>
      </c>
      <c r="C25" s="43">
        <v>349</v>
      </c>
      <c r="D25" s="60">
        <v>42044</v>
      </c>
    </row>
    <row r="26" spans="1:5">
      <c r="A26" s="4">
        <v>6437</v>
      </c>
      <c r="B26" t="s">
        <v>587</v>
      </c>
      <c r="C26" s="43">
        <v>179</v>
      </c>
      <c r="D26" s="60">
        <v>40948</v>
      </c>
    </row>
    <row r="27" spans="1:5">
      <c r="A27" s="4">
        <v>6438</v>
      </c>
      <c r="B27" t="s">
        <v>588</v>
      </c>
      <c r="C27" s="43">
        <v>218</v>
      </c>
      <c r="D27" s="60">
        <v>42044</v>
      </c>
    </row>
    <row r="28" spans="1:5" ht="12.75" thickBot="1">
      <c r="B28" s="2" t="s">
        <v>48</v>
      </c>
      <c r="C28" s="50">
        <f>SUM(C20:C27)</f>
        <v>9956</v>
      </c>
    </row>
    <row r="29" spans="1:5" ht="12.75" thickTop="1">
      <c r="B29" s="6" t="s">
        <v>597</v>
      </c>
      <c r="C29" s="96">
        <f>C28/5</f>
        <v>1991.2</v>
      </c>
    </row>
    <row r="30" spans="1:5">
      <c r="B30" s="42" t="s">
        <v>165</v>
      </c>
      <c r="C30" s="97">
        <f>Depreciation!B4</f>
        <v>5751.9</v>
      </c>
    </row>
    <row r="31" spans="1:5">
      <c r="B31" s="99" t="s">
        <v>167</v>
      </c>
      <c r="C31" s="98">
        <f>Depreciation!D4</f>
        <v>0</v>
      </c>
    </row>
    <row r="32" spans="1:5" ht="12.75" thickBot="1">
      <c r="B32" s="100" t="s">
        <v>166</v>
      </c>
      <c r="C32" s="101">
        <f>SUM(C29+C30-C31)</f>
        <v>7743.0999999999995</v>
      </c>
    </row>
    <row r="33" spans="1:5" ht="12.75" thickTop="1">
      <c r="C33" s="3"/>
    </row>
    <row r="35" spans="1:5">
      <c r="A35" s="94" t="s">
        <v>599</v>
      </c>
    </row>
    <row r="36" spans="1:5" ht="12.75" thickBot="1">
      <c r="A36" s="16" t="s">
        <v>164</v>
      </c>
      <c r="B36" s="17" t="s">
        <v>160</v>
      </c>
      <c r="C36" s="17" t="s">
        <v>161</v>
      </c>
      <c r="D36" s="17" t="s">
        <v>162</v>
      </c>
    </row>
    <row r="40" spans="1:5">
      <c r="C40" s="43"/>
    </row>
    <row r="41" spans="1:5">
      <c r="C41" s="43"/>
    </row>
    <row r="42" spans="1:5">
      <c r="C42" s="43"/>
    </row>
    <row r="43" spans="1:5">
      <c r="C43" s="43"/>
    </row>
    <row r="44" spans="1:5">
      <c r="C44" s="43"/>
    </row>
    <row r="45" spans="1:5">
      <c r="C45" s="43"/>
    </row>
    <row r="46" spans="1:5" s="95" customFormat="1">
      <c r="A46" s="4"/>
      <c r="B46"/>
      <c r="C46" s="43"/>
      <c r="D46"/>
      <c r="E46" s="21"/>
    </row>
    <row r="47" spans="1:5">
      <c r="C47" s="43"/>
    </row>
    <row r="48" spans="1:5">
      <c r="C48" s="43"/>
    </row>
    <row r="49" spans="3:3">
      <c r="C49" s="43"/>
    </row>
    <row r="50" spans="3:3">
      <c r="C50" s="4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E36" sqref="E36"/>
    </sheetView>
  </sheetViews>
  <sheetFormatPr defaultRowHeight="12"/>
  <cols>
    <col min="1" max="1" width="18.28515625" customWidth="1"/>
    <col min="2" max="2" width="16.140625" customWidth="1"/>
    <col min="4" max="4" width="13" customWidth="1"/>
    <col min="6" max="6" width="14.7109375" customWidth="1"/>
    <col min="7" max="7" width="16.85546875" customWidth="1"/>
  </cols>
  <sheetData>
    <row r="1" spans="1:7" ht="16.5">
      <c r="A1" s="10" t="s">
        <v>513</v>
      </c>
      <c r="B1" s="19"/>
      <c r="C1" s="19"/>
      <c r="D1" s="10" t="s">
        <v>598</v>
      </c>
    </row>
    <row r="3" spans="1:7">
      <c r="A3" s="5" t="s">
        <v>47</v>
      </c>
      <c r="B3" s="6" t="s">
        <v>545</v>
      </c>
    </row>
    <row r="5" spans="1:7">
      <c r="A5" s="5" t="s">
        <v>44</v>
      </c>
      <c r="D5" s="38"/>
      <c r="F5" s="6" t="s">
        <v>142</v>
      </c>
      <c r="G5" s="6" t="s">
        <v>143</v>
      </c>
    </row>
    <row r="6" spans="1:7" ht="12.75" thickBot="1">
      <c r="A6" s="17" t="s">
        <v>46</v>
      </c>
      <c r="B6" s="14"/>
      <c r="C6" s="14"/>
      <c r="D6" s="31" t="s">
        <v>598</v>
      </c>
      <c r="F6" s="14"/>
      <c r="G6" s="14"/>
    </row>
    <row r="7" spans="1:7">
      <c r="A7" s="1">
        <v>4000</v>
      </c>
      <c r="B7" t="s">
        <v>43</v>
      </c>
      <c r="D7" s="26">
        <v>500</v>
      </c>
      <c r="F7" s="43">
        <f>F14</f>
        <v>0</v>
      </c>
      <c r="G7" s="3">
        <f>D7-F7</f>
        <v>500</v>
      </c>
    </row>
    <row r="8" spans="1:7">
      <c r="A8" s="1">
        <v>4010</v>
      </c>
      <c r="B8" t="s">
        <v>38</v>
      </c>
      <c r="D8" s="26">
        <v>300</v>
      </c>
      <c r="F8" s="43"/>
      <c r="G8" s="3">
        <f>F8</f>
        <v>0</v>
      </c>
    </row>
    <row r="9" spans="1:7">
      <c r="A9" s="1">
        <v>4070</v>
      </c>
      <c r="B9" t="s">
        <v>6</v>
      </c>
      <c r="D9" s="29">
        <v>100</v>
      </c>
      <c r="F9" s="48"/>
      <c r="G9" s="63">
        <f>F9</f>
        <v>0</v>
      </c>
    </row>
    <row r="10" spans="1:7" ht="12.75" thickBot="1">
      <c r="C10" s="2" t="s">
        <v>62</v>
      </c>
      <c r="D10" s="30">
        <f>SUM(D6:E9)</f>
        <v>900</v>
      </c>
      <c r="E10" s="2" t="s">
        <v>48</v>
      </c>
      <c r="F10" s="50">
        <f>SUM(F8:F9)</f>
        <v>0</v>
      </c>
      <c r="G10" s="56">
        <f>SUM(G7:G9)</f>
        <v>500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20">
        <v>4180</v>
      </c>
      <c r="B13" s="196" t="s">
        <v>271</v>
      </c>
      <c r="C13" s="9"/>
      <c r="D13" s="24">
        <v>900</v>
      </c>
      <c r="F13" s="51"/>
      <c r="G13" s="61">
        <f>(D13-F13)</f>
        <v>900</v>
      </c>
    </row>
    <row r="14" spans="1:7" ht="12.75" thickBot="1">
      <c r="C14" s="2" t="s">
        <v>62</v>
      </c>
      <c r="D14" s="30">
        <f>SUM(D13:D13)</f>
        <v>900</v>
      </c>
      <c r="E14" s="74" t="s">
        <v>48</v>
      </c>
      <c r="F14" s="50">
        <f>SUM(F13:F13)</f>
        <v>0</v>
      </c>
      <c r="G14" s="66">
        <f>SUM(G13:G13)</f>
        <v>900</v>
      </c>
    </row>
    <row r="15" spans="1:7" ht="12.75" thickTop="1"/>
  </sheetData>
  <pageMargins left="0.7" right="0.7" top="0.75" bottom="0.75" header="0.3" footer="0.3"/>
  <pageSetup orientation="portrait" horizontalDpi="0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F36" sqref="F36"/>
    </sheetView>
  </sheetViews>
  <sheetFormatPr defaultColWidth="9" defaultRowHeight="12"/>
  <cols>
    <col min="1" max="1" width="10.5703125" customWidth="1"/>
    <col min="2" max="2" width="26" bestFit="1" customWidth="1"/>
    <col min="3" max="3" width="12.5703125" customWidth="1"/>
    <col min="4" max="4" width="16.5703125" customWidth="1"/>
    <col min="5" max="5" width="5.28515625" bestFit="1" customWidth="1"/>
    <col min="6" max="6" width="16" customWidth="1"/>
    <col min="7" max="7" width="12" customWidth="1"/>
  </cols>
  <sheetData>
    <row r="1" spans="1:7" ht="16.5">
      <c r="A1" s="10" t="s">
        <v>14</v>
      </c>
      <c r="B1" s="19"/>
      <c r="C1" s="19"/>
      <c r="D1" s="10" t="s">
        <v>598</v>
      </c>
    </row>
    <row r="3" spans="1:7">
      <c r="A3" s="5" t="s">
        <v>49</v>
      </c>
      <c r="B3" s="6" t="s">
        <v>115</v>
      </c>
    </row>
    <row r="4" spans="1:7">
      <c r="A4" s="5"/>
      <c r="B4" s="6"/>
    </row>
    <row r="5" spans="1:7">
      <c r="A5" s="5" t="s">
        <v>44</v>
      </c>
      <c r="B5" s="6"/>
      <c r="F5" s="6" t="s">
        <v>142</v>
      </c>
      <c r="G5" s="6" t="s">
        <v>143</v>
      </c>
    </row>
    <row r="6" spans="1:7" ht="12.75" thickBot="1">
      <c r="A6" s="17" t="s">
        <v>46</v>
      </c>
      <c r="B6" s="17"/>
      <c r="C6" s="17"/>
      <c r="D6" s="18" t="s">
        <v>598</v>
      </c>
      <c r="F6" s="14"/>
      <c r="G6" s="14"/>
    </row>
    <row r="7" spans="1:7">
      <c r="A7" s="1">
        <v>4000</v>
      </c>
      <c r="B7" t="s">
        <v>43</v>
      </c>
      <c r="D7" s="26">
        <v>24852.65</v>
      </c>
      <c r="F7" s="61">
        <f>F25</f>
        <v>0</v>
      </c>
      <c r="G7" s="61">
        <f>D7-F7</f>
        <v>24852.65</v>
      </c>
    </row>
    <row r="8" spans="1:7">
      <c r="A8" s="1">
        <v>4010</v>
      </c>
      <c r="B8" t="s">
        <v>38</v>
      </c>
      <c r="D8" s="26">
        <v>5000</v>
      </c>
      <c r="F8" s="61"/>
      <c r="G8" s="61">
        <f>F8</f>
        <v>0</v>
      </c>
    </row>
    <row r="9" spans="1:7">
      <c r="A9" s="1">
        <v>4020</v>
      </c>
      <c r="B9" t="s">
        <v>65</v>
      </c>
      <c r="D9" s="26">
        <v>14000</v>
      </c>
      <c r="F9" s="61"/>
      <c r="G9" s="61">
        <f>F9</f>
        <v>0</v>
      </c>
    </row>
    <row r="10" spans="1:7">
      <c r="A10" s="1">
        <v>4030</v>
      </c>
      <c r="B10" t="s">
        <v>66</v>
      </c>
      <c r="D10" s="26">
        <v>200</v>
      </c>
      <c r="F10" s="61"/>
      <c r="G10" s="61">
        <f>F10</f>
        <v>0</v>
      </c>
    </row>
    <row r="11" spans="1:7">
      <c r="A11" s="4">
        <v>4060</v>
      </c>
      <c r="B11" t="s">
        <v>95</v>
      </c>
      <c r="D11" s="26">
        <v>300</v>
      </c>
      <c r="F11" s="48"/>
      <c r="G11" s="63">
        <f>F11</f>
        <v>0</v>
      </c>
    </row>
    <row r="12" spans="1:7" ht="12.75" thickBot="1">
      <c r="C12" s="2" t="s">
        <v>62</v>
      </c>
      <c r="D12" s="27">
        <f>SUM(D7:D11)</f>
        <v>44352.65</v>
      </c>
      <c r="E12" s="2" t="s">
        <v>48</v>
      </c>
      <c r="F12" s="50">
        <f>SUM(F8:F11)</f>
        <v>0</v>
      </c>
      <c r="G12" s="56">
        <f>SUM(G7:G11)</f>
        <v>24852.65</v>
      </c>
    </row>
    <row r="13" spans="1:7" ht="12.75" thickTop="1">
      <c r="D13" s="26"/>
    </row>
    <row r="14" spans="1:7" ht="12.75" thickBot="1">
      <c r="A14" s="13" t="s">
        <v>45</v>
      </c>
      <c r="B14" s="14"/>
      <c r="C14" s="14"/>
      <c r="D14" s="28"/>
      <c r="F14" s="14"/>
      <c r="G14" s="14"/>
    </row>
    <row r="15" spans="1:7">
      <c r="A15" s="20">
        <v>4100</v>
      </c>
      <c r="B15" s="9" t="s">
        <v>39</v>
      </c>
      <c r="C15" s="9"/>
      <c r="D15" s="26">
        <f>C46</f>
        <v>6558.65</v>
      </c>
      <c r="F15" s="51"/>
      <c r="G15" s="61">
        <f>D15-F15</f>
        <v>6558.65</v>
      </c>
    </row>
    <row r="16" spans="1:7">
      <c r="A16" s="20">
        <v>4130</v>
      </c>
      <c r="B16" s="9" t="s">
        <v>41</v>
      </c>
      <c r="C16" s="9"/>
      <c r="D16" s="26">
        <v>8500</v>
      </c>
      <c r="F16" s="46"/>
      <c r="G16" s="61">
        <f t="shared" ref="G16:G24" si="0">D16-F16</f>
        <v>8500</v>
      </c>
    </row>
    <row r="17" spans="1:7">
      <c r="A17" s="20">
        <v>4162</v>
      </c>
      <c r="B17" s="42" t="s">
        <v>188</v>
      </c>
      <c r="C17" s="9"/>
      <c r="D17" s="26">
        <v>140</v>
      </c>
      <c r="F17" s="51"/>
      <c r="G17" s="61">
        <f t="shared" si="0"/>
        <v>140</v>
      </c>
    </row>
    <row r="18" spans="1:7">
      <c r="A18" s="20">
        <v>4200</v>
      </c>
      <c r="B18" s="42" t="s">
        <v>190</v>
      </c>
      <c r="C18" s="9"/>
      <c r="D18" s="26">
        <v>14000</v>
      </c>
      <c r="F18" s="51"/>
      <c r="G18" s="61">
        <f t="shared" si="0"/>
        <v>14000</v>
      </c>
    </row>
    <row r="19" spans="1:7">
      <c r="A19" s="20">
        <v>4210</v>
      </c>
      <c r="B19" s="42" t="s">
        <v>191</v>
      </c>
      <c r="C19" s="9"/>
      <c r="D19" s="26">
        <v>3400</v>
      </c>
      <c r="F19" s="51"/>
      <c r="G19" s="61">
        <f t="shared" si="0"/>
        <v>3400</v>
      </c>
    </row>
    <row r="20" spans="1:7">
      <c r="A20" s="20">
        <v>4220</v>
      </c>
      <c r="B20" s="42" t="s">
        <v>192</v>
      </c>
      <c r="C20" s="9"/>
      <c r="D20" s="26">
        <v>500</v>
      </c>
      <c r="F20" s="51"/>
      <c r="G20" s="61">
        <f t="shared" si="0"/>
        <v>500</v>
      </c>
    </row>
    <row r="21" spans="1:7">
      <c r="A21" s="20">
        <v>4230</v>
      </c>
      <c r="B21" s="42" t="s">
        <v>193</v>
      </c>
      <c r="C21" s="9"/>
      <c r="D21" s="26">
        <v>500</v>
      </c>
      <c r="F21" s="51"/>
      <c r="G21" s="61">
        <f t="shared" si="0"/>
        <v>500</v>
      </c>
    </row>
    <row r="22" spans="1:7">
      <c r="A22" s="20">
        <v>4240</v>
      </c>
      <c r="B22" s="42" t="s">
        <v>194</v>
      </c>
      <c r="C22" s="9"/>
      <c r="D22" s="26">
        <v>1954</v>
      </c>
      <c r="F22" s="51"/>
      <c r="G22" s="61">
        <f t="shared" si="0"/>
        <v>1954</v>
      </c>
    </row>
    <row r="23" spans="1:7">
      <c r="A23" s="20">
        <v>4250</v>
      </c>
      <c r="B23" s="42" t="s">
        <v>195</v>
      </c>
      <c r="C23" s="9"/>
      <c r="D23" s="26">
        <v>4000</v>
      </c>
      <c r="F23" s="51"/>
      <c r="G23" s="61">
        <f t="shared" si="0"/>
        <v>4000</v>
      </c>
    </row>
    <row r="24" spans="1:7">
      <c r="A24" s="20">
        <v>4750</v>
      </c>
      <c r="B24" s="42" t="s">
        <v>189</v>
      </c>
      <c r="C24" s="9"/>
      <c r="D24" s="26">
        <v>4800</v>
      </c>
      <c r="F24" s="48"/>
      <c r="G24" s="63">
        <f t="shared" si="0"/>
        <v>4800</v>
      </c>
    </row>
    <row r="25" spans="1:7" ht="12.75" thickBot="1">
      <c r="C25" s="2" t="s">
        <v>62</v>
      </c>
      <c r="D25" s="27">
        <f>SUM(D15:D24)</f>
        <v>44352.65</v>
      </c>
      <c r="E25" s="74" t="s">
        <v>48</v>
      </c>
      <c r="F25" s="50">
        <f>SUM(F15:F24)</f>
        <v>0</v>
      </c>
      <c r="G25" s="66">
        <f>SUM(G15:G24)</f>
        <v>44352.65</v>
      </c>
    </row>
    <row r="26" spans="1:7" ht="12.75" thickTop="1">
      <c r="B26" s="1"/>
    </row>
    <row r="27" spans="1:7">
      <c r="C27" s="59"/>
    </row>
    <row r="28" spans="1:7">
      <c r="C28" s="59"/>
    </row>
    <row r="30" spans="1:7">
      <c r="G30" t="s">
        <v>359</v>
      </c>
    </row>
    <row r="31" spans="1:7">
      <c r="A31" s="94" t="s">
        <v>159</v>
      </c>
    </row>
    <row r="32" spans="1:7" ht="12.75" thickBot="1">
      <c r="A32" s="16" t="s">
        <v>164</v>
      </c>
      <c r="B32" s="17" t="s">
        <v>160</v>
      </c>
      <c r="C32" s="17" t="s">
        <v>161</v>
      </c>
      <c r="D32" s="17" t="s">
        <v>162</v>
      </c>
    </row>
    <row r="33" spans="1:7">
      <c r="B33" t="s">
        <v>41</v>
      </c>
      <c r="C33" s="43">
        <v>2344.48</v>
      </c>
      <c r="D33" s="60">
        <v>40568</v>
      </c>
    </row>
    <row r="34" spans="1:7">
      <c r="B34" t="s">
        <v>41</v>
      </c>
      <c r="C34" s="43">
        <v>7500</v>
      </c>
      <c r="D34" s="60">
        <v>41315</v>
      </c>
    </row>
    <row r="35" spans="1:7">
      <c r="B35" t="s">
        <v>41</v>
      </c>
      <c r="C35" s="43">
        <v>4986.9399999999996</v>
      </c>
      <c r="D35" s="60"/>
    </row>
    <row r="36" spans="1:7">
      <c r="A36">
        <v>6382</v>
      </c>
      <c r="B36" t="s">
        <v>156</v>
      </c>
      <c r="C36" s="43">
        <v>199</v>
      </c>
      <c r="D36" s="60">
        <v>41739</v>
      </c>
    </row>
    <row r="37" spans="1:7">
      <c r="B37" t="s">
        <v>41</v>
      </c>
      <c r="C37" s="43">
        <v>5591.23</v>
      </c>
      <c r="D37" s="60">
        <v>41789</v>
      </c>
    </row>
    <row r="38" spans="1:7">
      <c r="B38" t="s">
        <v>584</v>
      </c>
      <c r="C38" s="43">
        <v>5499.6</v>
      </c>
      <c r="D38" s="60">
        <v>41894</v>
      </c>
    </row>
    <row r="39" spans="1:7">
      <c r="A39">
        <v>6402</v>
      </c>
      <c r="B39" t="s">
        <v>563</v>
      </c>
      <c r="C39" s="43">
        <v>229</v>
      </c>
      <c r="D39" s="60">
        <v>41907</v>
      </c>
    </row>
    <row r="40" spans="1:7">
      <c r="A40">
        <v>6403</v>
      </c>
      <c r="B40" t="s">
        <v>563</v>
      </c>
      <c r="C40" s="43">
        <v>229</v>
      </c>
      <c r="D40" s="60">
        <v>41907</v>
      </c>
    </row>
    <row r="41" spans="1:7">
      <c r="A41">
        <v>6413</v>
      </c>
      <c r="B41" t="s">
        <v>563</v>
      </c>
      <c r="C41" s="43">
        <v>229</v>
      </c>
      <c r="D41" s="60">
        <v>41918</v>
      </c>
    </row>
    <row r="42" spans="1:7">
      <c r="A42">
        <v>6414</v>
      </c>
      <c r="B42" t="s">
        <v>563</v>
      </c>
      <c r="C42" s="43">
        <v>229</v>
      </c>
      <c r="D42" s="60">
        <v>41918</v>
      </c>
    </row>
    <row r="43" spans="1:7">
      <c r="B43" t="s">
        <v>41</v>
      </c>
      <c r="C43" s="43">
        <v>3384</v>
      </c>
      <c r="D43" s="60">
        <v>41937</v>
      </c>
    </row>
    <row r="44" spans="1:7">
      <c r="A44" s="167"/>
      <c r="B44" t="s">
        <v>583</v>
      </c>
      <c r="C44" s="43">
        <v>2372</v>
      </c>
      <c r="D44" s="60">
        <v>41963</v>
      </c>
    </row>
    <row r="45" spans="1:7" ht="12.75" thickBot="1">
      <c r="B45" s="2" t="s">
        <v>48</v>
      </c>
      <c r="C45" s="50">
        <f>SUM(C33:C44)</f>
        <v>32793.25</v>
      </c>
    </row>
    <row r="46" spans="1:7" ht="12.75" thickTop="1">
      <c r="B46" s="6" t="s">
        <v>597</v>
      </c>
      <c r="C46" s="96">
        <f>SUM(C45/5)</f>
        <v>6558.65</v>
      </c>
      <c r="E46" s="21"/>
      <c r="G46" t="s">
        <v>359</v>
      </c>
    </row>
    <row r="47" spans="1:7">
      <c r="B47" s="42" t="s">
        <v>165</v>
      </c>
      <c r="C47" s="97">
        <f>Depreciation!B17</f>
        <v>32.93</v>
      </c>
      <c r="E47" s="21"/>
    </row>
    <row r="48" spans="1:7">
      <c r="A48" s="4"/>
      <c r="B48" s="99" t="s">
        <v>167</v>
      </c>
      <c r="C48" s="98">
        <f>Depreciation!D17</f>
        <v>0</v>
      </c>
      <c r="E48" s="21"/>
    </row>
    <row r="49" spans="1:5" ht="12.75" thickBot="1">
      <c r="A49" s="4"/>
      <c r="B49" s="100" t="s">
        <v>166</v>
      </c>
      <c r="C49" s="101">
        <f>SUM(C46+C47-C48)</f>
        <v>6591.58</v>
      </c>
      <c r="E49" s="21"/>
    </row>
    <row r="50" spans="1:5" ht="12.75" thickTop="1">
      <c r="A50" s="4"/>
      <c r="C50" s="3"/>
      <c r="E50" s="21"/>
    </row>
    <row r="51" spans="1:5">
      <c r="A51" s="4"/>
      <c r="E51" s="21"/>
    </row>
    <row r="52" spans="1:5">
      <c r="A52" s="94" t="s">
        <v>599</v>
      </c>
      <c r="E52" s="21"/>
    </row>
    <row r="53" spans="1:5" ht="12.75" thickBot="1">
      <c r="A53" s="16" t="s">
        <v>164</v>
      </c>
      <c r="B53" s="17" t="s">
        <v>160</v>
      </c>
      <c r="C53" s="17" t="s">
        <v>161</v>
      </c>
      <c r="D53" s="17" t="s">
        <v>162</v>
      </c>
      <c r="E53" s="21"/>
    </row>
    <row r="54" spans="1:5">
      <c r="E54" s="21"/>
    </row>
    <row r="55" spans="1:5">
      <c r="E55" s="21"/>
    </row>
    <row r="56" spans="1:5">
      <c r="E56" s="21"/>
    </row>
    <row r="57" spans="1:5">
      <c r="E57" s="21"/>
    </row>
    <row r="58" spans="1:5">
      <c r="E58" s="21"/>
    </row>
    <row r="59" spans="1:5">
      <c r="E59" s="22"/>
    </row>
    <row r="60" spans="1:5">
      <c r="E60" s="22"/>
    </row>
    <row r="61" spans="1:5">
      <c r="E61" s="22"/>
    </row>
    <row r="62" spans="1:5">
      <c r="A62" s="167"/>
      <c r="C62" s="43"/>
      <c r="E62" s="22"/>
    </row>
    <row r="63" spans="1:5">
      <c r="A63" s="167"/>
      <c r="C63" s="43"/>
      <c r="E63" s="22"/>
    </row>
    <row r="64" spans="1:5">
      <c r="A64" s="167"/>
      <c r="C64" s="43"/>
      <c r="E64" s="22"/>
    </row>
    <row r="65" spans="1:5">
      <c r="A65" s="167"/>
      <c r="C65" s="43"/>
      <c r="E65" s="104"/>
    </row>
    <row r="66" spans="1:5">
      <c r="A66" s="167"/>
      <c r="C66" s="43"/>
      <c r="E66" s="104"/>
    </row>
    <row r="67" spans="1:5">
      <c r="C67" s="43"/>
      <c r="E67" s="104"/>
    </row>
    <row r="68" spans="1:5">
      <c r="C68" s="43"/>
      <c r="E68" s="104"/>
    </row>
    <row r="69" spans="1:5">
      <c r="E69" s="104"/>
    </row>
    <row r="70" spans="1:5">
      <c r="E70" s="104"/>
    </row>
    <row r="71" spans="1:5">
      <c r="E71" s="104"/>
    </row>
    <row r="72" spans="1:5">
      <c r="E72" s="104"/>
    </row>
    <row r="81" spans="5:5">
      <c r="E81" s="21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C23" sqref="C23"/>
    </sheetView>
  </sheetViews>
  <sheetFormatPr defaultRowHeight="12"/>
  <cols>
    <col min="1" max="1" width="12.42578125" customWidth="1"/>
    <col min="2" max="2" width="16" customWidth="1"/>
    <col min="4" max="4" width="12.85546875" customWidth="1"/>
    <col min="6" max="6" width="12.140625" customWidth="1"/>
    <col min="7" max="7" width="13.140625" customWidth="1"/>
  </cols>
  <sheetData>
    <row r="1" spans="1:7" ht="16.5">
      <c r="A1" s="10" t="s">
        <v>642</v>
      </c>
      <c r="B1" s="19"/>
      <c r="C1" s="19"/>
      <c r="D1" s="10" t="s">
        <v>598</v>
      </c>
    </row>
    <row r="3" spans="1:7">
      <c r="A3" s="5" t="s">
        <v>47</v>
      </c>
      <c r="B3" s="6" t="s">
        <v>641</v>
      </c>
    </row>
    <row r="5" spans="1:7">
      <c r="A5" s="5" t="s">
        <v>44</v>
      </c>
      <c r="D5" s="38"/>
      <c r="F5" s="6" t="s">
        <v>142</v>
      </c>
      <c r="G5" s="6" t="s">
        <v>143</v>
      </c>
    </row>
    <row r="6" spans="1:7" ht="12.75" thickBot="1">
      <c r="A6" s="17" t="s">
        <v>46</v>
      </c>
      <c r="B6" s="14"/>
      <c r="C6" s="14"/>
      <c r="D6" s="31" t="s">
        <v>598</v>
      </c>
      <c r="F6" s="14"/>
      <c r="G6" s="14"/>
    </row>
    <row r="7" spans="1:7">
      <c r="A7" s="1">
        <v>4000</v>
      </c>
      <c r="B7" t="s">
        <v>43</v>
      </c>
      <c r="D7" s="26">
        <v>320</v>
      </c>
      <c r="F7" s="43">
        <f>F15</f>
        <v>0</v>
      </c>
      <c r="G7" s="3">
        <f>D7-F7</f>
        <v>320</v>
      </c>
    </row>
    <row r="8" spans="1:7">
      <c r="A8" s="1">
        <v>4010</v>
      </c>
      <c r="B8" t="s">
        <v>38</v>
      </c>
      <c r="D8" s="26">
        <v>100</v>
      </c>
      <c r="F8" s="43"/>
      <c r="G8" s="3">
        <f>F8</f>
        <v>0</v>
      </c>
    </row>
    <row r="9" spans="1:7">
      <c r="A9" s="1">
        <v>4070</v>
      </c>
      <c r="B9" t="s">
        <v>6</v>
      </c>
      <c r="D9" s="29">
        <v>50</v>
      </c>
      <c r="F9" s="48"/>
      <c r="G9" s="63">
        <f>F9</f>
        <v>0</v>
      </c>
    </row>
    <row r="10" spans="1:7" ht="12.75" thickBot="1">
      <c r="C10" s="2" t="s">
        <v>62</v>
      </c>
      <c r="D10" s="30">
        <f>SUM(D6:E9)</f>
        <v>470</v>
      </c>
      <c r="E10" s="2" t="s">
        <v>48</v>
      </c>
      <c r="F10" s="50">
        <f>SUM(F8:F9)</f>
        <v>0</v>
      </c>
      <c r="G10" s="56">
        <f>SUM(G7:G9)</f>
        <v>320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200">
        <v>4180</v>
      </c>
      <c r="B13" s="196" t="s">
        <v>271</v>
      </c>
      <c r="C13" s="9"/>
      <c r="D13" s="24">
        <v>220</v>
      </c>
      <c r="F13" s="9"/>
      <c r="G13" s="61">
        <f>(D13-F13)</f>
        <v>220</v>
      </c>
    </row>
    <row r="14" spans="1:7">
      <c r="A14" s="20">
        <v>4750</v>
      </c>
      <c r="B14" s="201" t="s">
        <v>637</v>
      </c>
      <c r="C14" s="9"/>
      <c r="D14" s="29">
        <v>250</v>
      </c>
      <c r="F14" s="48"/>
      <c r="G14" s="63">
        <f>(D14-F14)</f>
        <v>250</v>
      </c>
    </row>
    <row r="15" spans="1:7" ht="12.75" thickBot="1">
      <c r="C15" s="2" t="s">
        <v>62</v>
      </c>
      <c r="D15" s="30">
        <f>SUM(D13:D14)</f>
        <v>470</v>
      </c>
      <c r="E15" s="74" t="s">
        <v>48</v>
      </c>
      <c r="F15" s="50">
        <f>SUM(F13:F14)</f>
        <v>0</v>
      </c>
      <c r="G15" s="66">
        <f>SUM(G13:G14)</f>
        <v>470</v>
      </c>
    </row>
    <row r="16" spans="1:7" ht="12.75" thickTop="1"/>
  </sheetData>
  <pageMargins left="0.7" right="0.7" top="0.75" bottom="0.75" header="0.3" footer="0.3"/>
  <pageSetup orientation="portrait" horizontalDpi="0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H33" sqref="H33"/>
    </sheetView>
  </sheetViews>
  <sheetFormatPr defaultColWidth="9" defaultRowHeight="12"/>
  <cols>
    <col min="1" max="1" width="11" style="4" customWidth="1"/>
    <col min="2" max="2" width="26.140625" customWidth="1"/>
    <col min="3" max="3" width="10" bestFit="1" customWidth="1"/>
    <col min="4" max="4" width="11" bestFit="1" customWidth="1"/>
    <col min="5" max="5" width="9.140625" bestFit="1" customWidth="1"/>
    <col min="6" max="6" width="12.42578125" bestFit="1" customWidth="1"/>
    <col min="7" max="7" width="11" bestFit="1" customWidth="1"/>
  </cols>
  <sheetData>
    <row r="1" spans="1:7" ht="16.5">
      <c r="A1" s="10" t="s">
        <v>13</v>
      </c>
      <c r="B1" s="19"/>
      <c r="C1" s="19"/>
      <c r="D1" s="10" t="s">
        <v>598</v>
      </c>
    </row>
    <row r="3" spans="1:7">
      <c r="A3" s="5" t="s">
        <v>49</v>
      </c>
      <c r="B3" s="6" t="s">
        <v>116</v>
      </c>
    </row>
    <row r="4" spans="1:7">
      <c r="A4" s="5"/>
      <c r="B4" s="6"/>
    </row>
    <row r="5" spans="1:7">
      <c r="A5" s="5" t="s">
        <v>44</v>
      </c>
      <c r="B5" s="6"/>
      <c r="F5" s="6" t="s">
        <v>142</v>
      </c>
      <c r="G5" s="6" t="s">
        <v>143</v>
      </c>
    </row>
    <row r="6" spans="1:7" ht="12.75" thickBot="1">
      <c r="A6" s="16" t="s">
        <v>46</v>
      </c>
      <c r="B6" s="17"/>
      <c r="C6" s="17"/>
      <c r="D6" s="18" t="s">
        <v>598</v>
      </c>
      <c r="F6" s="14"/>
      <c r="G6" s="14"/>
    </row>
    <row r="7" spans="1:7">
      <c r="A7" s="1">
        <v>4000</v>
      </c>
      <c r="B7" t="s">
        <v>43</v>
      </c>
      <c r="D7" s="26">
        <v>34000.6</v>
      </c>
      <c r="F7" s="61">
        <f>F18</f>
        <v>0</v>
      </c>
      <c r="G7" s="61">
        <f>D7-F7</f>
        <v>34000.6</v>
      </c>
    </row>
    <row r="8" spans="1:7">
      <c r="A8" s="1">
        <v>4010</v>
      </c>
      <c r="B8" t="s">
        <v>38</v>
      </c>
      <c r="D8" s="26">
        <v>600</v>
      </c>
      <c r="F8" s="61"/>
      <c r="G8" s="61">
        <f>F8</f>
        <v>0</v>
      </c>
    </row>
    <row r="9" spans="1:7">
      <c r="A9" s="1">
        <v>4070</v>
      </c>
      <c r="B9" t="s">
        <v>92</v>
      </c>
      <c r="D9" s="26">
        <v>200</v>
      </c>
      <c r="F9" s="76"/>
      <c r="G9" s="76">
        <f>F9</f>
        <v>0</v>
      </c>
    </row>
    <row r="10" spans="1:7" ht="12.75" thickBot="1">
      <c r="C10" s="2" t="s">
        <v>62</v>
      </c>
      <c r="D10" s="27">
        <f>SUM(D7:D9)</f>
        <v>34800.6</v>
      </c>
      <c r="E10" s="2" t="s">
        <v>48</v>
      </c>
      <c r="F10" s="50">
        <f>SUM(F8:F9)</f>
        <v>0</v>
      </c>
      <c r="G10" s="56">
        <f>SUM(G7:G9)</f>
        <v>34000.6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20">
        <v>4100</v>
      </c>
      <c r="B13" s="9" t="s">
        <v>39</v>
      </c>
      <c r="C13" s="9"/>
      <c r="D13" s="26">
        <f>C25</f>
        <v>162.6</v>
      </c>
      <c r="F13" s="51"/>
      <c r="G13" s="61">
        <f>D13-F13</f>
        <v>162.6</v>
      </c>
    </row>
    <row r="14" spans="1:7">
      <c r="A14" s="20">
        <v>4130</v>
      </c>
      <c r="B14" s="9" t="s">
        <v>41</v>
      </c>
      <c r="C14" s="9"/>
      <c r="D14" s="26">
        <v>5000</v>
      </c>
      <c r="F14" s="51"/>
      <c r="G14" s="61">
        <f>D14-F14</f>
        <v>5000</v>
      </c>
    </row>
    <row r="15" spans="1:7">
      <c r="A15" s="20">
        <v>4180</v>
      </c>
      <c r="B15" s="9" t="s">
        <v>483</v>
      </c>
      <c r="C15" s="9"/>
      <c r="D15" s="26">
        <v>5000</v>
      </c>
      <c r="F15" s="51"/>
      <c r="G15" s="61">
        <f>D15-F15</f>
        <v>5000</v>
      </c>
    </row>
    <row r="16" spans="1:7">
      <c r="A16" s="4">
        <v>4200</v>
      </c>
      <c r="B16" s="199" t="s">
        <v>467</v>
      </c>
      <c r="D16" s="43">
        <v>5000</v>
      </c>
      <c r="F16" s="51"/>
      <c r="G16" s="61">
        <f>D16-F16</f>
        <v>5000</v>
      </c>
    </row>
    <row r="17" spans="1:7">
      <c r="A17" s="4">
        <v>4300</v>
      </c>
      <c r="B17" t="s">
        <v>196</v>
      </c>
      <c r="D17" s="43">
        <v>19638</v>
      </c>
      <c r="F17" s="48"/>
      <c r="G17" s="63">
        <f>D17-F17</f>
        <v>19638</v>
      </c>
    </row>
    <row r="18" spans="1:7" ht="12.75" thickBot="1">
      <c r="C18" s="2" t="s">
        <v>62</v>
      </c>
      <c r="D18" s="27">
        <f>SUM(D13:D17)</f>
        <v>34800.6</v>
      </c>
      <c r="E18" s="74" t="s">
        <v>48</v>
      </c>
      <c r="F18" s="50">
        <f>SUM(F13:F17)</f>
        <v>0</v>
      </c>
      <c r="G18" s="66">
        <f>SUM(G13:G17)</f>
        <v>34800.6</v>
      </c>
    </row>
    <row r="19" spans="1:7" ht="12.75" thickTop="1"/>
    <row r="21" spans="1:7">
      <c r="A21" s="94" t="s">
        <v>159</v>
      </c>
    </row>
    <row r="22" spans="1:7" ht="12.75" thickBot="1">
      <c r="A22" s="16" t="s">
        <v>164</v>
      </c>
      <c r="B22" s="17" t="s">
        <v>160</v>
      </c>
      <c r="C22" s="17" t="s">
        <v>161</v>
      </c>
      <c r="D22" s="17" t="s">
        <v>162</v>
      </c>
      <c r="E22" s="17"/>
    </row>
    <row r="23" spans="1:7">
      <c r="B23" t="s">
        <v>585</v>
      </c>
      <c r="C23" s="43">
        <v>813</v>
      </c>
      <c r="D23" s="60">
        <v>41983</v>
      </c>
      <c r="E23" s="22"/>
    </row>
    <row r="24" spans="1:7" ht="12.75" thickBot="1">
      <c r="B24" s="2" t="s">
        <v>48</v>
      </c>
      <c r="C24" s="50">
        <f>SUM(C23)</f>
        <v>813</v>
      </c>
      <c r="E24" s="22"/>
    </row>
    <row r="25" spans="1:7" ht="12.75" thickTop="1">
      <c r="B25" s="6" t="s">
        <v>597</v>
      </c>
      <c r="C25" s="96">
        <f>C24/5</f>
        <v>162.6</v>
      </c>
    </row>
    <row r="26" spans="1:7">
      <c r="B26" s="42" t="s">
        <v>165</v>
      </c>
      <c r="C26" s="97">
        <f>Depreciation!B18</f>
        <v>134.31</v>
      </c>
    </row>
    <row r="27" spans="1:7">
      <c r="B27" s="99" t="s">
        <v>167</v>
      </c>
      <c r="C27" s="98">
        <f>Depreciation!D18</f>
        <v>0</v>
      </c>
    </row>
    <row r="28" spans="1:7" ht="12.75" thickBot="1">
      <c r="B28" s="100" t="s">
        <v>166</v>
      </c>
      <c r="C28" s="101">
        <f>SUM(C25+C26-C27)</f>
        <v>296.90999999999997</v>
      </c>
    </row>
    <row r="29" spans="1:7" ht="12.75" thickTop="1">
      <c r="C29" s="3"/>
    </row>
    <row r="31" spans="1:7">
      <c r="A31" s="94" t="s">
        <v>599</v>
      </c>
    </row>
    <row r="32" spans="1:7" ht="12.75" thickBot="1">
      <c r="A32" s="16" t="s">
        <v>164</v>
      </c>
      <c r="B32" s="17" t="s">
        <v>160</v>
      </c>
      <c r="C32" s="17" t="s">
        <v>161</v>
      </c>
      <c r="D32" s="17" t="s">
        <v>162</v>
      </c>
    </row>
    <row r="34" spans="3:5">
      <c r="C34" s="43"/>
      <c r="E34" s="21"/>
    </row>
    <row r="35" spans="3:5">
      <c r="C35" s="43"/>
      <c r="E35" s="9"/>
    </row>
    <row r="36" spans="3:5">
      <c r="C36" s="43"/>
    </row>
    <row r="37" spans="3:5">
      <c r="C37" s="43"/>
    </row>
    <row r="38" spans="3:5">
      <c r="C38" s="43"/>
    </row>
    <row r="39" spans="3:5">
      <c r="C39" s="43"/>
    </row>
    <row r="40" spans="3:5">
      <c r="C40" s="43"/>
    </row>
    <row r="41" spans="3:5">
      <c r="C41" s="43"/>
    </row>
    <row r="42" spans="3:5">
      <c r="C42" s="43"/>
    </row>
    <row r="43" spans="3:5">
      <c r="C43" s="43"/>
    </row>
    <row r="44" spans="3:5">
      <c r="C44" s="43"/>
    </row>
    <row r="45" spans="3:5">
      <c r="C45" s="43"/>
    </row>
    <row r="46" spans="3:5">
      <c r="C46" s="4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workbookViewId="0">
      <selection activeCell="G31" sqref="G31"/>
    </sheetView>
  </sheetViews>
  <sheetFormatPr defaultColWidth="21.85546875" defaultRowHeight="12"/>
  <cols>
    <col min="1" max="1" width="10.7109375" customWidth="1"/>
    <col min="2" max="2" width="28.28515625" customWidth="1"/>
    <col min="3" max="3" width="11" bestFit="1" customWidth="1"/>
    <col min="4" max="4" width="12" bestFit="1" customWidth="1"/>
    <col min="5" max="5" width="9.140625" bestFit="1" customWidth="1"/>
    <col min="6" max="6" width="13.42578125" customWidth="1"/>
    <col min="7" max="7" width="10.5703125" bestFit="1" customWidth="1"/>
  </cols>
  <sheetData>
    <row r="1" spans="1:7" ht="16.5">
      <c r="A1" s="10" t="s">
        <v>12</v>
      </c>
      <c r="B1" s="19"/>
      <c r="C1" s="19"/>
      <c r="D1" s="10" t="s">
        <v>598</v>
      </c>
    </row>
    <row r="3" spans="1:7">
      <c r="A3" s="5" t="s">
        <v>49</v>
      </c>
      <c r="B3" s="6" t="s">
        <v>117</v>
      </c>
    </row>
    <row r="4" spans="1:7">
      <c r="A4" s="5"/>
      <c r="B4" s="6"/>
    </row>
    <row r="5" spans="1:7">
      <c r="A5" s="5" t="s">
        <v>44</v>
      </c>
      <c r="B5" s="6"/>
      <c r="F5" s="6" t="s">
        <v>142</v>
      </c>
      <c r="G5" s="6" t="s">
        <v>143</v>
      </c>
    </row>
    <row r="6" spans="1:7" ht="12.75" thickBot="1">
      <c r="A6" s="17" t="s">
        <v>46</v>
      </c>
      <c r="B6" s="17"/>
      <c r="C6" s="17"/>
      <c r="D6" s="18" t="s">
        <v>598</v>
      </c>
      <c r="F6" s="14"/>
      <c r="G6" s="14"/>
    </row>
    <row r="7" spans="1:7">
      <c r="A7" s="1">
        <v>4000</v>
      </c>
      <c r="B7" t="s">
        <v>43</v>
      </c>
      <c r="D7" s="26">
        <v>2000.4</v>
      </c>
      <c r="F7" s="61">
        <f>F17</f>
        <v>0</v>
      </c>
      <c r="G7" s="61">
        <f>D7-F7</f>
        <v>2000.4</v>
      </c>
    </row>
    <row r="8" spans="1:7">
      <c r="A8" s="1">
        <v>4010</v>
      </c>
      <c r="B8" t="s">
        <v>38</v>
      </c>
      <c r="D8" s="26">
        <v>400</v>
      </c>
      <c r="F8" s="61"/>
      <c r="G8" s="61">
        <f>F8</f>
        <v>0</v>
      </c>
    </row>
    <row r="9" spans="1:7">
      <c r="A9" s="4">
        <v>4070</v>
      </c>
      <c r="B9" t="s">
        <v>6</v>
      </c>
      <c r="D9" s="43">
        <v>300</v>
      </c>
      <c r="F9" s="76"/>
      <c r="G9" s="76">
        <f>F9</f>
        <v>0</v>
      </c>
    </row>
    <row r="10" spans="1:7" ht="12.75" thickBot="1">
      <c r="C10" s="2" t="s">
        <v>62</v>
      </c>
      <c r="D10" s="27">
        <f>SUM(D7:D9)</f>
        <v>2700.4</v>
      </c>
      <c r="E10" s="2" t="s">
        <v>48</v>
      </c>
      <c r="F10" s="50">
        <f>SUM(F8:F9)</f>
        <v>0</v>
      </c>
      <c r="G10" s="56">
        <f>SUM(G7:G9)</f>
        <v>2000.4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20">
        <v>4100</v>
      </c>
      <c r="B13" s="9" t="s">
        <v>39</v>
      </c>
      <c r="C13" s="9"/>
      <c r="D13" s="26">
        <f>C46</f>
        <v>2124.4</v>
      </c>
      <c r="F13" s="51"/>
      <c r="G13" s="61">
        <f>D13-F13</f>
        <v>2124.4</v>
      </c>
    </row>
    <row r="14" spans="1:7">
      <c r="A14" s="20">
        <v>4130</v>
      </c>
      <c r="B14" s="9" t="s">
        <v>41</v>
      </c>
      <c r="C14" s="9"/>
      <c r="D14" s="26">
        <v>200</v>
      </c>
      <c r="F14" s="51"/>
      <c r="G14" s="61">
        <f>D14-F14</f>
        <v>200</v>
      </c>
    </row>
    <row r="15" spans="1:7">
      <c r="A15" s="20">
        <v>4131</v>
      </c>
      <c r="B15" s="42" t="s">
        <v>197</v>
      </c>
      <c r="C15" s="9"/>
      <c r="D15" s="26">
        <v>276</v>
      </c>
      <c r="F15" s="51"/>
      <c r="G15" s="61">
        <f>D15-F15</f>
        <v>276</v>
      </c>
    </row>
    <row r="16" spans="1:7">
      <c r="A16" s="20">
        <v>4750</v>
      </c>
      <c r="B16" s="42" t="s">
        <v>198</v>
      </c>
      <c r="C16" s="9"/>
      <c r="D16" s="26">
        <v>100</v>
      </c>
      <c r="F16" s="48"/>
      <c r="G16" s="63">
        <f>D16-F16</f>
        <v>100</v>
      </c>
    </row>
    <row r="17" spans="1:7" ht="12.75" thickBot="1">
      <c r="C17" s="2" t="s">
        <v>62</v>
      </c>
      <c r="D17" s="27">
        <f>SUM(D13:D16)</f>
        <v>2700.4</v>
      </c>
      <c r="E17" s="74" t="s">
        <v>48</v>
      </c>
      <c r="F17" s="50">
        <f>SUM(F13:F16)</f>
        <v>0</v>
      </c>
      <c r="G17" s="66">
        <f>SUM(G13:G16)</f>
        <v>2700.4</v>
      </c>
    </row>
    <row r="18" spans="1:7" ht="12.75" thickTop="1">
      <c r="B18" s="1"/>
    </row>
    <row r="20" spans="1:7">
      <c r="A20" s="94" t="s">
        <v>159</v>
      </c>
    </row>
    <row r="21" spans="1:7" ht="12.75" thickBot="1">
      <c r="A21" s="16" t="s">
        <v>164</v>
      </c>
      <c r="B21" s="17" t="s">
        <v>160</v>
      </c>
      <c r="C21" s="17" t="s">
        <v>161</v>
      </c>
      <c r="D21" s="17" t="s">
        <v>162</v>
      </c>
      <c r="E21" s="17"/>
    </row>
    <row r="22" spans="1:7">
      <c r="A22">
        <v>6117</v>
      </c>
      <c r="B22" t="s">
        <v>299</v>
      </c>
      <c r="C22" s="43">
        <v>172</v>
      </c>
      <c r="D22" s="60">
        <v>40576</v>
      </c>
      <c r="E22" s="104"/>
    </row>
    <row r="23" spans="1:7">
      <c r="A23">
        <v>6118</v>
      </c>
      <c r="B23" t="s">
        <v>300</v>
      </c>
      <c r="C23" s="43">
        <v>105</v>
      </c>
      <c r="D23" s="60">
        <v>40576</v>
      </c>
      <c r="E23" s="104"/>
    </row>
    <row r="24" spans="1:7">
      <c r="A24">
        <v>6119</v>
      </c>
      <c r="B24" t="s">
        <v>301</v>
      </c>
      <c r="C24" s="43">
        <v>310</v>
      </c>
      <c r="D24" s="60">
        <v>40576</v>
      </c>
      <c r="E24" s="104"/>
    </row>
    <row r="25" spans="1:7">
      <c r="A25">
        <v>6120</v>
      </c>
      <c r="B25" t="s">
        <v>302</v>
      </c>
      <c r="C25" s="43">
        <v>645</v>
      </c>
      <c r="D25" s="60">
        <v>40576</v>
      </c>
      <c r="E25" s="104"/>
    </row>
    <row r="26" spans="1:7">
      <c r="A26">
        <v>6174</v>
      </c>
      <c r="B26" t="s">
        <v>348</v>
      </c>
      <c r="C26" s="43">
        <v>299</v>
      </c>
      <c r="D26" s="60">
        <v>40980</v>
      </c>
      <c r="E26" s="104"/>
    </row>
    <row r="27" spans="1:7">
      <c r="A27">
        <v>6175</v>
      </c>
      <c r="B27" t="s">
        <v>344</v>
      </c>
      <c r="C27" s="43">
        <v>100</v>
      </c>
      <c r="D27" s="60">
        <v>40980</v>
      </c>
      <c r="E27" s="104"/>
    </row>
    <row r="28" spans="1:7">
      <c r="A28">
        <v>6176</v>
      </c>
      <c r="B28" t="s">
        <v>344</v>
      </c>
      <c r="C28" s="43">
        <v>100</v>
      </c>
      <c r="D28" s="60">
        <v>40980</v>
      </c>
      <c r="E28" s="104"/>
    </row>
    <row r="29" spans="1:7">
      <c r="A29">
        <v>6177</v>
      </c>
      <c r="B29" t="s">
        <v>345</v>
      </c>
      <c r="C29" s="43">
        <v>516</v>
      </c>
      <c r="D29" s="60">
        <v>40980</v>
      </c>
    </row>
    <row r="30" spans="1:7">
      <c r="A30">
        <v>6178</v>
      </c>
      <c r="B30" t="s">
        <v>346</v>
      </c>
      <c r="C30" s="43">
        <v>100</v>
      </c>
      <c r="D30" s="60">
        <v>40980</v>
      </c>
    </row>
    <row r="31" spans="1:7">
      <c r="A31">
        <v>6179</v>
      </c>
      <c r="B31" t="s">
        <v>347</v>
      </c>
      <c r="C31" s="43">
        <v>695</v>
      </c>
      <c r="D31" s="60">
        <v>40980</v>
      </c>
    </row>
    <row r="32" spans="1:7">
      <c r="A32">
        <v>6180</v>
      </c>
      <c r="B32" t="s">
        <v>349</v>
      </c>
      <c r="C32" s="43">
        <v>415</v>
      </c>
      <c r="D32" s="60">
        <v>40980</v>
      </c>
    </row>
    <row r="33" spans="1:4">
      <c r="A33">
        <v>6275</v>
      </c>
      <c r="B33" t="s">
        <v>361</v>
      </c>
      <c r="C33" s="43">
        <v>307</v>
      </c>
      <c r="D33" s="60">
        <v>41248</v>
      </c>
    </row>
    <row r="34" spans="1:4">
      <c r="A34">
        <v>6183</v>
      </c>
      <c r="B34" t="s">
        <v>369</v>
      </c>
      <c r="C34" s="43">
        <v>1180</v>
      </c>
      <c r="D34" s="60">
        <v>41162</v>
      </c>
    </row>
    <row r="35" spans="1:4">
      <c r="A35">
        <v>6276</v>
      </c>
      <c r="B35" t="s">
        <v>235</v>
      </c>
      <c r="C35" s="43">
        <v>849</v>
      </c>
      <c r="D35" s="60">
        <v>41250</v>
      </c>
    </row>
    <row r="36" spans="1:4">
      <c r="A36">
        <v>6274</v>
      </c>
      <c r="B36" t="s">
        <v>393</v>
      </c>
      <c r="C36" s="43">
        <v>129</v>
      </c>
      <c r="D36" s="60">
        <v>41324</v>
      </c>
    </row>
    <row r="37" spans="1:4">
      <c r="A37">
        <v>6290</v>
      </c>
      <c r="B37" t="s">
        <v>394</v>
      </c>
      <c r="C37" s="43">
        <v>399</v>
      </c>
      <c r="D37" s="60">
        <v>41324</v>
      </c>
    </row>
    <row r="38" spans="1:4">
      <c r="A38">
        <v>6291</v>
      </c>
      <c r="B38" t="s">
        <v>395</v>
      </c>
      <c r="C38" s="43">
        <v>254</v>
      </c>
      <c r="D38" s="60">
        <v>41324</v>
      </c>
    </row>
    <row r="39" spans="1:4">
      <c r="A39">
        <v>6292</v>
      </c>
      <c r="B39" t="s">
        <v>396</v>
      </c>
      <c r="C39" s="43">
        <v>179</v>
      </c>
      <c r="D39" s="60">
        <v>41324</v>
      </c>
    </row>
    <row r="40" spans="1:4">
      <c r="A40">
        <v>6293</v>
      </c>
      <c r="B40" t="s">
        <v>397</v>
      </c>
      <c r="C40" s="43">
        <v>619</v>
      </c>
      <c r="D40" s="60">
        <v>41324</v>
      </c>
    </row>
    <row r="41" spans="1:4">
      <c r="A41">
        <v>6294</v>
      </c>
      <c r="B41" t="s">
        <v>398</v>
      </c>
      <c r="C41" s="43">
        <v>275</v>
      </c>
      <c r="D41" s="60">
        <v>41324</v>
      </c>
    </row>
    <row r="42" spans="1:4">
      <c r="A42">
        <v>6359</v>
      </c>
      <c r="B42" t="s">
        <v>461</v>
      </c>
      <c r="C42" s="43">
        <v>396</v>
      </c>
      <c r="D42" s="60">
        <v>41704</v>
      </c>
    </row>
    <row r="43" spans="1:4">
      <c r="A43">
        <v>6360</v>
      </c>
      <c r="B43" t="s">
        <v>462</v>
      </c>
      <c r="C43" s="43">
        <v>1079</v>
      </c>
      <c r="D43" s="60">
        <v>41705</v>
      </c>
    </row>
    <row r="44" spans="1:4">
      <c r="A44">
        <v>6361</v>
      </c>
      <c r="B44" t="s">
        <v>463</v>
      </c>
      <c r="C44" s="43">
        <v>1499</v>
      </c>
      <c r="D44" s="60">
        <v>41705</v>
      </c>
    </row>
    <row r="45" spans="1:4" ht="12.75" thickBot="1">
      <c r="A45" s="4"/>
      <c r="B45" s="2" t="s">
        <v>48</v>
      </c>
      <c r="C45" s="50">
        <f>SUM(C22:C44)</f>
        <v>10622</v>
      </c>
    </row>
    <row r="46" spans="1:4" ht="12.75" thickTop="1">
      <c r="A46" s="4"/>
      <c r="B46" s="6" t="s">
        <v>597</v>
      </c>
      <c r="C46" s="96">
        <f>C45/5</f>
        <v>2124.4</v>
      </c>
      <c r="D46" s="43"/>
    </row>
    <row r="47" spans="1:4">
      <c r="A47" s="4"/>
      <c r="B47" s="42" t="s">
        <v>165</v>
      </c>
      <c r="C47" s="97">
        <f>Depreciation!B19</f>
        <v>4202.2299999999996</v>
      </c>
    </row>
    <row r="48" spans="1:4">
      <c r="A48" s="4"/>
      <c r="B48" s="99" t="s">
        <v>167</v>
      </c>
      <c r="C48" s="98">
        <f>Depreciation!D19</f>
        <v>0</v>
      </c>
    </row>
    <row r="49" spans="1:4" ht="12.75" thickBot="1">
      <c r="A49" s="4"/>
      <c r="B49" s="100" t="s">
        <v>166</v>
      </c>
      <c r="C49" s="101">
        <f>SUM(C46+C47-C48)</f>
        <v>6326.6299999999992</v>
      </c>
    </row>
    <row r="50" spans="1:4" ht="12.75" thickTop="1">
      <c r="A50" s="4"/>
      <c r="C50" s="3"/>
    </row>
    <row r="51" spans="1:4">
      <c r="A51" s="4"/>
    </row>
    <row r="52" spans="1:4">
      <c r="A52" s="94" t="s">
        <v>599</v>
      </c>
    </row>
    <row r="53" spans="1:4" ht="12.75" thickBot="1">
      <c r="A53" s="16" t="s">
        <v>164</v>
      </c>
      <c r="B53" s="17" t="s">
        <v>160</v>
      </c>
      <c r="C53" s="17" t="s">
        <v>161</v>
      </c>
      <c r="D53" s="17" t="s">
        <v>162</v>
      </c>
    </row>
    <row r="63" spans="1:4">
      <c r="C63" s="43"/>
    </row>
    <row r="64" spans="1:4">
      <c r="C64" s="43"/>
    </row>
    <row r="65" spans="3:3">
      <c r="C65" s="43"/>
    </row>
    <row r="66" spans="3:3">
      <c r="C66" s="43"/>
    </row>
    <row r="67" spans="3:3">
      <c r="C67" s="43"/>
    </row>
    <row r="68" spans="3:3">
      <c r="C68" s="43"/>
    </row>
    <row r="69" spans="3:3">
      <c r="C69" s="43"/>
    </row>
    <row r="70" spans="3:3">
      <c r="C70" s="43"/>
    </row>
    <row r="71" spans="3:3">
      <c r="C71" s="43"/>
    </row>
    <row r="72" spans="3:3">
      <c r="C72" s="43"/>
    </row>
    <row r="73" spans="3:3">
      <c r="C73" s="43"/>
    </row>
    <row r="74" spans="3:3">
      <c r="C74" s="43"/>
    </row>
    <row r="75" spans="3:3">
      <c r="C75" s="43"/>
    </row>
    <row r="76" spans="3:3">
      <c r="C76" s="43"/>
    </row>
    <row r="77" spans="3:3">
      <c r="C77" s="43"/>
    </row>
    <row r="78" spans="3:3">
      <c r="C78" s="43"/>
    </row>
    <row r="79" spans="3:3">
      <c r="C79" s="43"/>
    </row>
    <row r="80" spans="3:3">
      <c r="C80" s="43"/>
    </row>
    <row r="86" spans="5:5">
      <c r="E86" s="21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F14" sqref="F14"/>
    </sheetView>
  </sheetViews>
  <sheetFormatPr defaultRowHeight="12"/>
  <cols>
    <col min="1" max="1" width="11" customWidth="1"/>
    <col min="2" max="2" width="25" customWidth="1"/>
    <col min="3" max="3" width="7.7109375" customWidth="1"/>
    <col min="4" max="4" width="10.85546875" bestFit="1" customWidth="1"/>
    <col min="5" max="5" width="7.42578125" customWidth="1"/>
    <col min="6" max="6" width="12.42578125" bestFit="1" customWidth="1"/>
    <col min="7" max="7" width="10" customWidth="1"/>
  </cols>
  <sheetData>
    <row r="1" spans="1:7" ht="16.5">
      <c r="A1" s="10" t="s">
        <v>101</v>
      </c>
      <c r="B1" s="19"/>
      <c r="C1" s="19"/>
      <c r="D1" s="10" t="s">
        <v>598</v>
      </c>
    </row>
    <row r="3" spans="1:7">
      <c r="A3" s="5" t="s">
        <v>49</v>
      </c>
      <c r="B3" s="6" t="s">
        <v>141</v>
      </c>
    </row>
    <row r="5" spans="1:7">
      <c r="A5" s="5" t="s">
        <v>44</v>
      </c>
      <c r="D5" s="38"/>
      <c r="F5" s="6" t="s">
        <v>142</v>
      </c>
      <c r="G5" s="6" t="s">
        <v>143</v>
      </c>
    </row>
    <row r="6" spans="1:7" ht="12.75" thickBot="1">
      <c r="A6" s="17" t="s">
        <v>46</v>
      </c>
      <c r="B6" s="14"/>
      <c r="C6" s="14"/>
      <c r="D6" s="31" t="s">
        <v>598</v>
      </c>
      <c r="F6" s="14"/>
      <c r="G6" s="14"/>
    </row>
    <row r="7" spans="1:7">
      <c r="A7" s="1">
        <v>4000</v>
      </c>
      <c r="B7" t="s">
        <v>43</v>
      </c>
      <c r="D7" s="26">
        <v>650</v>
      </c>
      <c r="F7" s="61">
        <f>F16</f>
        <v>0</v>
      </c>
      <c r="G7" s="61">
        <f>D7-F7</f>
        <v>650</v>
      </c>
    </row>
    <row r="8" spans="1:7">
      <c r="A8" s="1">
        <v>4010</v>
      </c>
      <c r="B8" t="s">
        <v>38</v>
      </c>
      <c r="D8" s="46">
        <v>100</v>
      </c>
      <c r="F8" s="61"/>
      <c r="G8" s="61">
        <f>F8</f>
        <v>0</v>
      </c>
    </row>
    <row r="9" spans="1:7">
      <c r="A9" s="1">
        <v>4070</v>
      </c>
      <c r="B9" t="s">
        <v>6</v>
      </c>
      <c r="D9" s="46">
        <v>300</v>
      </c>
      <c r="F9" s="76"/>
      <c r="G9" s="76">
        <f>F9</f>
        <v>0</v>
      </c>
    </row>
    <row r="10" spans="1:7" ht="12.75" thickBot="1">
      <c r="A10" s="1"/>
      <c r="C10" s="2" t="s">
        <v>62</v>
      </c>
      <c r="D10" s="27">
        <f>SUM(D7:D9)</f>
        <v>1050</v>
      </c>
      <c r="E10" s="2" t="s">
        <v>48</v>
      </c>
      <c r="F10" s="50">
        <f>SUM(F8:F9)</f>
        <v>0</v>
      </c>
      <c r="G10" s="56">
        <f>SUM(G7:G9)</f>
        <v>650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200">
        <v>4130</v>
      </c>
      <c r="B13" s="9" t="s">
        <v>41</v>
      </c>
      <c r="C13" s="9"/>
      <c r="D13" s="24">
        <v>200</v>
      </c>
      <c r="F13" s="9"/>
      <c r="G13" s="61">
        <f>D13-F13</f>
        <v>200</v>
      </c>
    </row>
    <row r="14" spans="1:7">
      <c r="A14" s="1">
        <v>4200</v>
      </c>
      <c r="B14" s="199" t="s">
        <v>469</v>
      </c>
      <c r="C14" s="9"/>
      <c r="D14" s="24">
        <v>350</v>
      </c>
      <c r="F14" s="51"/>
      <c r="G14" s="61">
        <f>D14-F14</f>
        <v>350</v>
      </c>
    </row>
    <row r="15" spans="1:7">
      <c r="A15" s="1">
        <v>4750</v>
      </c>
      <c r="B15" s="199" t="s">
        <v>468</v>
      </c>
      <c r="C15" s="9"/>
      <c r="D15" s="29">
        <v>500</v>
      </c>
      <c r="F15" s="48"/>
      <c r="G15" s="63">
        <f>D15-F15</f>
        <v>500</v>
      </c>
    </row>
    <row r="16" spans="1:7" ht="12.75" thickBot="1">
      <c r="A16" s="1"/>
      <c r="C16" s="2" t="s">
        <v>62</v>
      </c>
      <c r="D16" s="58">
        <f>SUM(D13:D15)</f>
        <v>1050</v>
      </c>
      <c r="E16" s="74" t="s">
        <v>48</v>
      </c>
      <c r="F16" s="50">
        <f>SUM(F14:F15)</f>
        <v>0</v>
      </c>
      <c r="G16" s="66">
        <f>SUM(G13:G15)</f>
        <v>1050</v>
      </c>
    </row>
    <row r="17" spans="1:4" ht="12.75" thickTop="1">
      <c r="A17" s="1"/>
      <c r="C17" s="9"/>
      <c r="D17" s="24"/>
    </row>
    <row r="18" spans="1:4">
      <c r="C18" s="9"/>
      <c r="D18" s="57"/>
    </row>
    <row r="19" spans="1:4">
      <c r="C19" s="9"/>
      <c r="D19" s="9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D29" sqref="D29"/>
    </sheetView>
  </sheetViews>
  <sheetFormatPr defaultRowHeight="12"/>
  <cols>
    <col min="1" max="1" width="13.42578125" customWidth="1"/>
    <col min="4" max="4" width="12.28515625" customWidth="1"/>
    <col min="6" max="6" width="13.140625" customWidth="1"/>
    <col min="7" max="7" width="16.85546875" customWidth="1"/>
  </cols>
  <sheetData>
    <row r="1" spans="1:7" ht="16.5">
      <c r="A1" s="10" t="s">
        <v>643</v>
      </c>
      <c r="B1" s="19"/>
      <c r="C1" s="19"/>
      <c r="D1" s="10" t="s">
        <v>598</v>
      </c>
    </row>
    <row r="3" spans="1:7">
      <c r="A3" s="5" t="s">
        <v>47</v>
      </c>
      <c r="B3" s="6" t="s">
        <v>641</v>
      </c>
    </row>
    <row r="5" spans="1:7">
      <c r="A5" s="5" t="s">
        <v>44</v>
      </c>
      <c r="D5" s="38"/>
      <c r="F5" s="6" t="s">
        <v>142</v>
      </c>
      <c r="G5" s="6" t="s">
        <v>143</v>
      </c>
    </row>
    <row r="6" spans="1:7" ht="12.75" thickBot="1">
      <c r="A6" s="17" t="s">
        <v>46</v>
      </c>
      <c r="B6" s="14"/>
      <c r="C6" s="14"/>
      <c r="D6" s="31" t="s">
        <v>598</v>
      </c>
      <c r="F6" s="14"/>
      <c r="G6" s="14"/>
    </row>
    <row r="7" spans="1:7">
      <c r="A7" s="1">
        <v>4000</v>
      </c>
      <c r="B7" t="s">
        <v>43</v>
      </c>
      <c r="D7" s="26">
        <v>400</v>
      </c>
      <c r="F7" s="43">
        <f>F15</f>
        <v>0</v>
      </c>
      <c r="G7" s="3">
        <f>D7-F7</f>
        <v>400</v>
      </c>
    </row>
    <row r="8" spans="1:7">
      <c r="A8" s="1">
        <v>4010</v>
      </c>
      <c r="B8" t="s">
        <v>38</v>
      </c>
      <c r="D8" s="26">
        <v>100</v>
      </c>
      <c r="F8" s="43"/>
      <c r="G8" s="3">
        <f>F8</f>
        <v>0</v>
      </c>
    </row>
    <row r="9" spans="1:7">
      <c r="A9" s="1">
        <v>4070</v>
      </c>
      <c r="B9" t="s">
        <v>6</v>
      </c>
      <c r="D9" s="29">
        <v>50</v>
      </c>
      <c r="F9" s="48"/>
      <c r="G9" s="63">
        <f>F9</f>
        <v>0</v>
      </c>
    </row>
    <row r="10" spans="1:7" ht="12.75" thickBot="1">
      <c r="C10" s="2" t="s">
        <v>62</v>
      </c>
      <c r="D10" s="30">
        <f>SUM(D6:E9)</f>
        <v>550</v>
      </c>
      <c r="E10" s="2" t="s">
        <v>48</v>
      </c>
      <c r="F10" s="50">
        <f>SUM(F8:F9)</f>
        <v>0</v>
      </c>
      <c r="G10" s="56">
        <f>SUM(G7:G9)</f>
        <v>400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200">
        <v>4180</v>
      </c>
      <c r="B13" s="196" t="s">
        <v>271</v>
      </c>
      <c r="C13" s="9"/>
      <c r="D13" s="24">
        <v>300</v>
      </c>
      <c r="F13" s="9"/>
      <c r="G13" s="61">
        <f>(D13-F13)</f>
        <v>300</v>
      </c>
    </row>
    <row r="14" spans="1:7">
      <c r="A14" s="20">
        <v>4750</v>
      </c>
      <c r="B14" s="201" t="s">
        <v>637</v>
      </c>
      <c r="C14" s="9"/>
      <c r="D14" s="29">
        <v>250</v>
      </c>
      <c r="F14" s="48"/>
      <c r="G14" s="63">
        <f>(D14-F14)</f>
        <v>250</v>
      </c>
    </row>
    <row r="15" spans="1:7" ht="12.75" thickBot="1">
      <c r="C15" s="2" t="s">
        <v>62</v>
      </c>
      <c r="D15" s="30">
        <f>SUM(D13:D14)</f>
        <v>550</v>
      </c>
      <c r="E15" s="74" t="s">
        <v>48</v>
      </c>
      <c r="F15" s="50">
        <f>SUM(F13:F14)</f>
        <v>0</v>
      </c>
      <c r="G15" s="66">
        <f>SUM(G13:G14)</f>
        <v>550</v>
      </c>
    </row>
    <row r="16" spans="1:7" ht="12.75" thickTop="1"/>
  </sheetData>
  <pageMargins left="0.7" right="0.7" top="0.75" bottom="0.75" header="0.3" footer="0.3"/>
  <pageSetup orientation="portrait" horizontalDpi="0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F50" sqref="F50"/>
    </sheetView>
  </sheetViews>
  <sheetFormatPr defaultColWidth="9" defaultRowHeight="12"/>
  <cols>
    <col min="1" max="1" width="10.85546875" customWidth="1"/>
    <col min="2" max="2" width="21.85546875" bestFit="1" customWidth="1"/>
    <col min="3" max="3" width="10.7109375" customWidth="1"/>
    <col min="4" max="4" width="13.28515625" customWidth="1"/>
    <col min="5" max="5" width="5.28515625" bestFit="1" customWidth="1"/>
    <col min="6" max="6" width="12.42578125" bestFit="1" customWidth="1"/>
    <col min="7" max="7" width="12" bestFit="1" customWidth="1"/>
  </cols>
  <sheetData>
    <row r="1" spans="1:7" ht="16.5">
      <c r="A1" s="10" t="s">
        <v>136</v>
      </c>
      <c r="B1" s="19"/>
      <c r="C1" s="19"/>
      <c r="D1" s="10" t="s">
        <v>598</v>
      </c>
    </row>
    <row r="3" spans="1:7">
      <c r="A3" s="5" t="s">
        <v>49</v>
      </c>
      <c r="B3" s="6" t="s">
        <v>118</v>
      </c>
    </row>
    <row r="4" spans="1:7">
      <c r="A4" s="5"/>
      <c r="B4" s="6"/>
    </row>
    <row r="5" spans="1:7">
      <c r="A5" s="5" t="s">
        <v>44</v>
      </c>
      <c r="B5" s="6"/>
      <c r="F5" s="6" t="s">
        <v>142</v>
      </c>
      <c r="G5" s="6" t="s">
        <v>143</v>
      </c>
    </row>
    <row r="6" spans="1:7" ht="12.75" thickBot="1">
      <c r="A6" s="17" t="s">
        <v>46</v>
      </c>
      <c r="B6" s="17"/>
      <c r="C6" s="17"/>
      <c r="D6" s="18" t="s">
        <v>598</v>
      </c>
      <c r="F6" s="14"/>
      <c r="G6" s="14"/>
    </row>
    <row r="7" spans="1:7">
      <c r="A7" s="1">
        <v>4000</v>
      </c>
      <c r="B7" t="s">
        <v>43</v>
      </c>
      <c r="D7" s="26">
        <v>11450</v>
      </c>
      <c r="F7" s="61">
        <f>F17</f>
        <v>0</v>
      </c>
      <c r="G7" s="61">
        <f>D7-F7</f>
        <v>11450</v>
      </c>
    </row>
    <row r="8" spans="1:7">
      <c r="A8" s="1">
        <v>4010</v>
      </c>
      <c r="B8" t="s">
        <v>38</v>
      </c>
      <c r="D8" s="26">
        <v>400</v>
      </c>
      <c r="F8" s="61"/>
      <c r="G8" s="61">
        <f>F8</f>
        <v>0</v>
      </c>
    </row>
    <row r="9" spans="1:7">
      <c r="A9" s="1">
        <v>4070</v>
      </c>
      <c r="B9" t="s">
        <v>6</v>
      </c>
      <c r="D9" s="26">
        <v>400</v>
      </c>
      <c r="F9" s="76"/>
      <c r="G9" s="76">
        <f>F9</f>
        <v>0</v>
      </c>
    </row>
    <row r="10" spans="1:7" ht="12.75" thickBot="1">
      <c r="C10" s="2" t="s">
        <v>62</v>
      </c>
      <c r="D10" s="27">
        <f>SUM(D7:D9)</f>
        <v>12250</v>
      </c>
      <c r="E10" s="2" t="s">
        <v>48</v>
      </c>
      <c r="F10" s="50">
        <f>SUM(F8:F9)</f>
        <v>0</v>
      </c>
      <c r="G10" s="56">
        <f>SUM(G7:G9)</f>
        <v>11450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20">
        <v>4130</v>
      </c>
      <c r="B13" s="9" t="s">
        <v>41</v>
      </c>
      <c r="C13" s="9"/>
      <c r="D13" s="26">
        <v>250</v>
      </c>
      <c r="F13" s="51"/>
      <c r="G13" s="61">
        <f>D13-F13</f>
        <v>250</v>
      </c>
    </row>
    <row r="14" spans="1:7">
      <c r="A14" s="20">
        <v>4330</v>
      </c>
      <c r="B14" s="9" t="s">
        <v>201</v>
      </c>
      <c r="C14" s="9"/>
      <c r="D14" s="26">
        <v>3500</v>
      </c>
      <c r="F14" s="51"/>
      <c r="G14" s="61">
        <f>D14-F14</f>
        <v>3500</v>
      </c>
    </row>
    <row r="15" spans="1:7">
      <c r="A15" s="20">
        <v>4750</v>
      </c>
      <c r="B15" s="9" t="s">
        <v>202</v>
      </c>
      <c r="C15" s="9"/>
      <c r="D15" s="26">
        <v>500</v>
      </c>
      <c r="F15" s="51"/>
      <c r="G15" s="61">
        <f>D15-F15</f>
        <v>500</v>
      </c>
    </row>
    <row r="16" spans="1:7">
      <c r="A16" s="20">
        <v>4755</v>
      </c>
      <c r="B16" s="42" t="s">
        <v>203</v>
      </c>
      <c r="C16" s="9"/>
      <c r="D16" s="26">
        <v>8000</v>
      </c>
      <c r="F16" s="48"/>
      <c r="G16" s="63">
        <f>D16-F16</f>
        <v>8000</v>
      </c>
    </row>
    <row r="17" spans="2:7" ht="12.75" thickBot="1">
      <c r="C17" s="2" t="s">
        <v>62</v>
      </c>
      <c r="D17" s="27">
        <f>SUM(D13:D16)</f>
        <v>12250</v>
      </c>
      <c r="E17" s="74" t="s">
        <v>48</v>
      </c>
      <c r="F17" s="50">
        <f>SUM(F13:F16)</f>
        <v>0</v>
      </c>
      <c r="G17" s="66">
        <f>SUM(G13:G16)</f>
        <v>12250</v>
      </c>
    </row>
    <row r="18" spans="2:7" ht="12" customHeight="1" thickTop="1">
      <c r="B18" s="1"/>
      <c r="D18" s="3"/>
    </row>
    <row r="19" spans="2:7">
      <c r="B19" s="1"/>
      <c r="D19" s="3"/>
    </row>
    <row r="20" spans="2:7">
      <c r="D20" s="3"/>
    </row>
    <row r="21" spans="2:7">
      <c r="B21" s="1"/>
      <c r="D21" s="3"/>
    </row>
    <row r="22" spans="2:7">
      <c r="D22" s="3"/>
    </row>
    <row r="23" spans="2:7">
      <c r="D23" s="3"/>
    </row>
    <row r="25" spans="2:7">
      <c r="D25" s="3"/>
    </row>
    <row r="26" spans="2:7">
      <c r="D26" s="3"/>
    </row>
    <row r="27" spans="2:7">
      <c r="D27" s="3"/>
    </row>
    <row r="28" spans="2:7">
      <c r="D28" s="3"/>
    </row>
    <row r="29" spans="2:7">
      <c r="D29" s="3"/>
    </row>
    <row r="30" spans="2:7">
      <c r="D30" s="3"/>
    </row>
    <row r="31" spans="2:7">
      <c r="D31" s="3"/>
    </row>
    <row r="32" spans="2:7">
      <c r="D32" s="3"/>
    </row>
    <row r="33" spans="4:4">
      <c r="D33" s="3"/>
    </row>
    <row r="34" spans="4:4">
      <c r="D34" s="3"/>
    </row>
    <row r="35" spans="4:4">
      <c r="D35" s="3"/>
    </row>
    <row r="36" spans="4:4">
      <c r="D36" s="3"/>
    </row>
    <row r="37" spans="4:4">
      <c r="D37" s="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F14" sqref="F14"/>
    </sheetView>
  </sheetViews>
  <sheetFormatPr defaultRowHeight="12"/>
  <cols>
    <col min="1" max="1" width="13.5703125" customWidth="1"/>
    <col min="2" max="2" width="20.28515625" customWidth="1"/>
    <col min="4" max="4" width="14.42578125" customWidth="1"/>
    <col min="6" max="6" width="12.5703125" customWidth="1"/>
    <col min="7" max="7" width="13.140625" customWidth="1"/>
  </cols>
  <sheetData>
    <row r="1" spans="1:7" ht="16.5">
      <c r="A1" s="10" t="s">
        <v>410</v>
      </c>
      <c r="B1" s="19"/>
      <c r="C1" s="19"/>
      <c r="D1" s="10" t="s">
        <v>598</v>
      </c>
    </row>
    <row r="3" spans="1:7">
      <c r="A3" s="5" t="s">
        <v>49</v>
      </c>
      <c r="B3" s="6" t="s">
        <v>427</v>
      </c>
    </row>
    <row r="5" spans="1:7">
      <c r="A5" s="5" t="s">
        <v>44</v>
      </c>
      <c r="D5" s="38"/>
      <c r="F5" s="6" t="s">
        <v>142</v>
      </c>
      <c r="G5" s="6" t="s">
        <v>143</v>
      </c>
    </row>
    <row r="6" spans="1:7" ht="12.75" thickBot="1">
      <c r="A6" s="17" t="s">
        <v>46</v>
      </c>
      <c r="B6" s="14"/>
      <c r="C6" s="14"/>
      <c r="D6" s="31" t="s">
        <v>598</v>
      </c>
      <c r="F6" s="14"/>
      <c r="G6" s="14"/>
    </row>
    <row r="7" spans="1:7">
      <c r="A7" s="1">
        <v>4000</v>
      </c>
      <c r="B7" t="s">
        <v>43</v>
      </c>
      <c r="D7" s="26">
        <v>1500</v>
      </c>
      <c r="F7" s="61">
        <f>F16</f>
        <v>0</v>
      </c>
      <c r="G7" s="61">
        <f>D7-F7</f>
        <v>1500</v>
      </c>
    </row>
    <row r="8" spans="1:7">
      <c r="A8" s="1">
        <v>4010</v>
      </c>
      <c r="B8" t="s">
        <v>38</v>
      </c>
      <c r="D8" s="46">
        <v>300</v>
      </c>
      <c r="F8" s="61"/>
      <c r="G8" s="61">
        <f>F8</f>
        <v>0</v>
      </c>
    </row>
    <row r="9" spans="1:7">
      <c r="A9" s="1">
        <v>4070</v>
      </c>
      <c r="B9" t="s">
        <v>6</v>
      </c>
      <c r="D9" s="46">
        <v>300</v>
      </c>
      <c r="F9" s="76"/>
      <c r="G9" s="76">
        <f>F9</f>
        <v>0</v>
      </c>
    </row>
    <row r="10" spans="1:7" ht="12.75" thickBot="1">
      <c r="A10" s="1"/>
      <c r="C10" s="2" t="s">
        <v>62</v>
      </c>
      <c r="D10" s="27">
        <f>SUM(D7:D9)</f>
        <v>2100</v>
      </c>
      <c r="E10" s="2" t="s">
        <v>48</v>
      </c>
      <c r="F10" s="50">
        <f>SUM(F8:F9)</f>
        <v>0</v>
      </c>
      <c r="G10" s="56">
        <f>SUM(G7:G9)</f>
        <v>1500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1">
        <v>4130</v>
      </c>
      <c r="B13" s="25" t="s">
        <v>41</v>
      </c>
      <c r="C13" s="9"/>
      <c r="D13" s="24">
        <v>750</v>
      </c>
      <c r="F13" s="51"/>
      <c r="G13" s="61">
        <f>D13-F13</f>
        <v>750</v>
      </c>
    </row>
    <row r="14" spans="1:7">
      <c r="A14" s="1">
        <v>4200</v>
      </c>
      <c r="B14" s="25" t="s">
        <v>420</v>
      </c>
      <c r="C14" s="9"/>
      <c r="D14" s="24">
        <v>1200</v>
      </c>
      <c r="F14" s="51"/>
      <c r="G14" s="61">
        <f>D14-F14</f>
        <v>1200</v>
      </c>
    </row>
    <row r="15" spans="1:7">
      <c r="A15" s="1">
        <v>4750</v>
      </c>
      <c r="B15" s="199" t="s">
        <v>484</v>
      </c>
      <c r="C15" s="9"/>
      <c r="D15" s="29">
        <v>150</v>
      </c>
      <c r="F15" s="48"/>
      <c r="G15" s="63">
        <f>D15-F15</f>
        <v>150</v>
      </c>
    </row>
    <row r="16" spans="1:7" ht="12.75" thickBot="1">
      <c r="A16" s="1"/>
      <c r="C16" s="2" t="s">
        <v>62</v>
      </c>
      <c r="D16" s="58">
        <f>SUM(D13:D15)</f>
        <v>2100</v>
      </c>
      <c r="E16" s="74" t="s">
        <v>48</v>
      </c>
      <c r="F16" s="50">
        <f>SUM(F13:F15)</f>
        <v>0</v>
      </c>
      <c r="G16" s="66">
        <f>SUM(G13:G15)</f>
        <v>2100</v>
      </c>
    </row>
    <row r="17" spans="1:4" ht="12.75" thickTop="1">
      <c r="A17" s="1"/>
      <c r="C17" s="9"/>
      <c r="D17" s="24"/>
    </row>
  </sheetData>
  <pageMargins left="0.7" right="0.7" top="0.75" bottom="0.75" header="0.3" footer="0.3"/>
  <pageSetup orientation="portrait" horizontalDpi="0" verticalDpi="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zoomScaleNormal="100" workbookViewId="0">
      <selection activeCell="G25" sqref="G25"/>
    </sheetView>
  </sheetViews>
  <sheetFormatPr defaultColWidth="9" defaultRowHeight="12"/>
  <cols>
    <col min="1" max="1" width="11.140625" customWidth="1"/>
    <col min="2" max="2" width="27.7109375" customWidth="1"/>
    <col min="3" max="3" width="10" bestFit="1" customWidth="1"/>
    <col min="4" max="4" width="10.85546875" bestFit="1" customWidth="1"/>
    <col min="5" max="5" width="9" bestFit="1" customWidth="1"/>
    <col min="6" max="6" width="12.42578125" bestFit="1" customWidth="1"/>
    <col min="7" max="7" width="13.28515625" customWidth="1"/>
  </cols>
  <sheetData>
    <row r="1" spans="1:7" ht="16.5">
      <c r="A1" s="10" t="s">
        <v>16</v>
      </c>
      <c r="B1" s="19"/>
      <c r="C1" s="19"/>
      <c r="D1" s="10" t="s">
        <v>598</v>
      </c>
    </row>
    <row r="3" spans="1:7">
      <c r="A3" s="5" t="s">
        <v>49</v>
      </c>
      <c r="B3" s="6" t="s">
        <v>119</v>
      </c>
    </row>
    <row r="4" spans="1:7">
      <c r="A4" s="5"/>
      <c r="B4" s="6"/>
    </row>
    <row r="5" spans="1:7">
      <c r="A5" s="5" t="s">
        <v>44</v>
      </c>
      <c r="B5" s="6"/>
      <c r="F5" s="6" t="s">
        <v>142</v>
      </c>
      <c r="G5" s="6" t="s">
        <v>143</v>
      </c>
    </row>
    <row r="6" spans="1:7" ht="12.75" thickBot="1">
      <c r="A6" s="17" t="s">
        <v>46</v>
      </c>
      <c r="B6" s="17"/>
      <c r="C6" s="17"/>
      <c r="D6" s="18" t="s">
        <v>598</v>
      </c>
      <c r="F6" s="14"/>
      <c r="G6" s="14"/>
    </row>
    <row r="7" spans="1:7">
      <c r="A7" s="1">
        <v>4000</v>
      </c>
      <c r="B7" t="s">
        <v>43</v>
      </c>
      <c r="D7" s="26">
        <v>8620</v>
      </c>
      <c r="F7" s="61">
        <f>F19</f>
        <v>0</v>
      </c>
      <c r="G7" s="61">
        <f>D7-F7</f>
        <v>8620</v>
      </c>
    </row>
    <row r="8" spans="1:7">
      <c r="A8" s="1">
        <v>4010</v>
      </c>
      <c r="B8" t="s">
        <v>38</v>
      </c>
      <c r="D8" s="26">
        <v>500</v>
      </c>
      <c r="F8" s="61"/>
      <c r="G8" s="61">
        <f>F8</f>
        <v>0</v>
      </c>
    </row>
    <row r="9" spans="1:7">
      <c r="A9" s="4">
        <v>4070</v>
      </c>
      <c r="B9" t="s">
        <v>6</v>
      </c>
      <c r="D9" s="43">
        <v>500</v>
      </c>
      <c r="F9" s="76"/>
      <c r="G9" s="76">
        <f>F9</f>
        <v>0</v>
      </c>
    </row>
    <row r="10" spans="1:7" ht="12.75" thickBot="1">
      <c r="C10" s="2" t="s">
        <v>62</v>
      </c>
      <c r="D10" s="27">
        <f>SUM(D7:D9)</f>
        <v>9620</v>
      </c>
      <c r="E10" s="2" t="s">
        <v>48</v>
      </c>
      <c r="F10" s="50">
        <f>SUM(F8:F9)</f>
        <v>0</v>
      </c>
      <c r="G10" s="56">
        <f>SUM(G7:G9)</f>
        <v>8620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20">
        <v>4100</v>
      </c>
      <c r="B13" s="9" t="s">
        <v>39</v>
      </c>
      <c r="C13" s="9"/>
      <c r="D13" s="26">
        <f>C26</f>
        <v>120</v>
      </c>
      <c r="F13" s="51"/>
      <c r="G13" s="61">
        <f>D13-F13</f>
        <v>120</v>
      </c>
    </row>
    <row r="14" spans="1:7">
      <c r="A14" s="20">
        <v>4130</v>
      </c>
      <c r="B14" s="196" t="s">
        <v>41</v>
      </c>
      <c r="C14" s="9"/>
      <c r="D14" s="26">
        <v>1000</v>
      </c>
      <c r="F14" s="51"/>
      <c r="G14" s="61">
        <f>D14-F14</f>
        <v>1000</v>
      </c>
    </row>
    <row r="15" spans="1:7">
      <c r="A15" s="4">
        <v>4200</v>
      </c>
      <c r="B15" s="25" t="s">
        <v>422</v>
      </c>
      <c r="D15" s="43">
        <v>4000</v>
      </c>
      <c r="F15" s="51"/>
      <c r="G15" s="61">
        <f>D15-F15</f>
        <v>4000</v>
      </c>
    </row>
    <row r="16" spans="1:7">
      <c r="A16" s="4">
        <v>4755</v>
      </c>
      <c r="B16" s="199" t="s">
        <v>491</v>
      </c>
      <c r="D16" s="43">
        <v>2000</v>
      </c>
      <c r="F16" s="51"/>
      <c r="G16" s="61">
        <f t="shared" ref="G16:G18" si="0">D16-F16</f>
        <v>2000</v>
      </c>
    </row>
    <row r="17" spans="1:7">
      <c r="A17" s="4">
        <v>4760</v>
      </c>
      <c r="B17" s="199" t="s">
        <v>490</v>
      </c>
      <c r="D17" s="43">
        <v>500</v>
      </c>
      <c r="F17" s="51"/>
      <c r="G17" s="61">
        <f t="shared" si="0"/>
        <v>500</v>
      </c>
    </row>
    <row r="18" spans="1:7">
      <c r="A18" s="4">
        <v>4770</v>
      </c>
      <c r="B18" s="199" t="s">
        <v>489</v>
      </c>
      <c r="D18" s="43">
        <v>2000</v>
      </c>
      <c r="F18" s="48"/>
      <c r="G18" s="63">
        <f t="shared" si="0"/>
        <v>2000</v>
      </c>
    </row>
    <row r="19" spans="1:7" ht="12.75" thickBot="1">
      <c r="C19" s="2" t="s">
        <v>62</v>
      </c>
      <c r="D19" s="27">
        <f>SUM(D13:D18)</f>
        <v>9620</v>
      </c>
      <c r="E19" s="74" t="s">
        <v>48</v>
      </c>
      <c r="F19" s="50">
        <f>SUM(F13:F18)</f>
        <v>0</v>
      </c>
      <c r="G19" s="66">
        <f>SUM(G13:G18)</f>
        <v>9620</v>
      </c>
    </row>
    <row r="20" spans="1:7" ht="12.75" thickTop="1">
      <c r="B20" s="1"/>
      <c r="D20" s="3"/>
    </row>
    <row r="21" spans="1:7">
      <c r="D21" s="3"/>
    </row>
    <row r="22" spans="1:7">
      <c r="A22" s="94" t="s">
        <v>159</v>
      </c>
    </row>
    <row r="23" spans="1:7" ht="12.75" thickBot="1">
      <c r="A23" s="16" t="s">
        <v>164</v>
      </c>
      <c r="B23" s="17" t="s">
        <v>160</v>
      </c>
      <c r="C23" s="17" t="s">
        <v>161</v>
      </c>
      <c r="D23" s="17" t="s">
        <v>162</v>
      </c>
      <c r="E23" s="17"/>
    </row>
    <row r="24" spans="1:7">
      <c r="A24">
        <v>6181</v>
      </c>
      <c r="B24" t="s">
        <v>350</v>
      </c>
      <c r="C24" s="43">
        <v>3000</v>
      </c>
      <c r="D24" s="60">
        <v>41172</v>
      </c>
      <c r="E24" s="22"/>
    </row>
    <row r="25" spans="1:7" ht="12.75" thickBot="1">
      <c r="A25" s="4"/>
      <c r="B25" s="2" t="s">
        <v>48</v>
      </c>
      <c r="C25" s="50">
        <f>C24/5</f>
        <v>600</v>
      </c>
    </row>
    <row r="26" spans="1:7" ht="12.75" thickTop="1">
      <c r="A26" s="4"/>
      <c r="B26" s="6" t="s">
        <v>597</v>
      </c>
      <c r="C26" s="96">
        <f>C25/5</f>
        <v>120</v>
      </c>
    </row>
    <row r="27" spans="1:7">
      <c r="A27" s="4"/>
      <c r="B27" s="42" t="s">
        <v>165</v>
      </c>
      <c r="C27" s="97">
        <f>Depreciation!B21</f>
        <v>1382.52</v>
      </c>
    </row>
    <row r="28" spans="1:7">
      <c r="A28" s="4"/>
      <c r="B28" s="99" t="s">
        <v>167</v>
      </c>
      <c r="C28" s="98">
        <f>Depreciation!D21</f>
        <v>0</v>
      </c>
      <c r="G28" t="s">
        <v>359</v>
      </c>
    </row>
    <row r="29" spans="1:7" ht="12.75" thickBot="1">
      <c r="A29" s="4"/>
      <c r="B29" s="100" t="s">
        <v>166</v>
      </c>
      <c r="C29" s="101">
        <f>SUM(C26+C27-C28)</f>
        <v>1502.52</v>
      </c>
    </row>
    <row r="30" spans="1:7" ht="12.75" thickTop="1">
      <c r="A30" s="4"/>
      <c r="C30" s="3"/>
    </row>
    <row r="31" spans="1:7">
      <c r="A31" s="4"/>
    </row>
    <row r="32" spans="1:7">
      <c r="A32" s="94" t="s">
        <v>599</v>
      </c>
    </row>
    <row r="33" spans="1:5" ht="12.75" thickBot="1">
      <c r="A33" s="16" t="s">
        <v>164</v>
      </c>
      <c r="B33" s="17" t="s">
        <v>160</v>
      </c>
      <c r="C33" s="17" t="s">
        <v>161</v>
      </c>
      <c r="D33" s="17" t="s">
        <v>162</v>
      </c>
      <c r="E33" s="17"/>
    </row>
    <row r="35" spans="1:5">
      <c r="B35" s="9"/>
      <c r="C35" s="51"/>
    </row>
    <row r="36" spans="1:5">
      <c r="C36" s="43"/>
    </row>
    <row r="37" spans="1:5">
      <c r="C37" s="43"/>
    </row>
    <row r="38" spans="1:5">
      <c r="C38" s="43"/>
    </row>
    <row r="39" spans="1:5">
      <c r="C39" s="43"/>
    </row>
    <row r="40" spans="1:5">
      <c r="C40" s="43"/>
    </row>
    <row r="41" spans="1:5">
      <c r="C41" s="43"/>
    </row>
  </sheetData>
  <phoneticPr fontId="0" type="noConversion"/>
  <pageMargins left="0.75" right="0.75" top="1" bottom="1" header="0.5" footer="0.5"/>
  <pageSetup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E30" sqref="E30"/>
    </sheetView>
  </sheetViews>
  <sheetFormatPr defaultRowHeight="12"/>
  <cols>
    <col min="1" max="1" width="16.7109375" customWidth="1"/>
    <col min="2" max="2" width="19.42578125" customWidth="1"/>
    <col min="4" max="4" width="20" customWidth="1"/>
    <col min="6" max="6" width="13.140625" customWidth="1"/>
    <col min="7" max="7" width="10.5703125" customWidth="1"/>
  </cols>
  <sheetData>
    <row r="1" spans="1:7" ht="16.5">
      <c r="A1" s="10" t="s">
        <v>332</v>
      </c>
      <c r="B1" s="19"/>
      <c r="C1" s="19"/>
      <c r="D1" s="10" t="s">
        <v>598</v>
      </c>
    </row>
    <row r="3" spans="1:7">
      <c r="A3" s="5" t="s">
        <v>47</v>
      </c>
      <c r="B3" s="6" t="s">
        <v>333</v>
      </c>
    </row>
    <row r="5" spans="1:7">
      <c r="A5" s="5" t="s">
        <v>44</v>
      </c>
      <c r="D5" s="38"/>
      <c r="F5" s="6" t="s">
        <v>142</v>
      </c>
      <c r="G5" s="6" t="s">
        <v>143</v>
      </c>
    </row>
    <row r="6" spans="1:7" ht="12.75" thickBot="1">
      <c r="A6" s="17" t="s">
        <v>46</v>
      </c>
      <c r="B6" s="14"/>
      <c r="C6" s="14"/>
      <c r="D6" s="31" t="s">
        <v>598</v>
      </c>
      <c r="F6" s="14"/>
      <c r="G6" s="14"/>
    </row>
    <row r="7" spans="1:7">
      <c r="A7" s="1">
        <v>4000</v>
      </c>
      <c r="B7" t="s">
        <v>43</v>
      </c>
      <c r="D7" s="26">
        <v>1000</v>
      </c>
      <c r="F7" s="43">
        <f>F17</f>
        <v>0</v>
      </c>
      <c r="G7" s="3">
        <f>D7-F7</f>
        <v>1000</v>
      </c>
    </row>
    <row r="8" spans="1:7">
      <c r="A8" s="1">
        <v>4010</v>
      </c>
      <c r="B8" t="s">
        <v>38</v>
      </c>
      <c r="D8" s="26">
        <v>195</v>
      </c>
      <c r="F8" s="43"/>
      <c r="G8" s="3">
        <f>F8</f>
        <v>0</v>
      </c>
    </row>
    <row r="9" spans="1:7">
      <c r="A9" s="1">
        <v>4070</v>
      </c>
      <c r="B9" t="s">
        <v>6</v>
      </c>
      <c r="D9" s="29">
        <v>100</v>
      </c>
      <c r="F9" s="48"/>
      <c r="G9" s="63">
        <f>F9</f>
        <v>0</v>
      </c>
    </row>
    <row r="10" spans="1:7" ht="12.75" thickBot="1">
      <c r="C10" s="2" t="s">
        <v>62</v>
      </c>
      <c r="D10" s="30">
        <f>SUM(D6:E9)</f>
        <v>1295</v>
      </c>
      <c r="E10" s="2" t="s">
        <v>48</v>
      </c>
      <c r="F10" s="50">
        <f>SUM(F8:F9)</f>
        <v>0</v>
      </c>
      <c r="G10" s="56">
        <f>SUM(G7:G9)</f>
        <v>1000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200">
        <v>4180</v>
      </c>
      <c r="B13" s="196" t="s">
        <v>271</v>
      </c>
      <c r="C13" s="9"/>
      <c r="D13" s="24">
        <v>65</v>
      </c>
      <c r="F13" s="9"/>
      <c r="G13" s="61">
        <f>(D13-F13)</f>
        <v>65</v>
      </c>
    </row>
    <row r="14" spans="1:7">
      <c r="A14" s="20">
        <v>4200</v>
      </c>
      <c r="B14" s="196" t="s">
        <v>476</v>
      </c>
      <c r="C14" s="9"/>
      <c r="D14" s="24">
        <v>1000</v>
      </c>
      <c r="F14" s="51"/>
      <c r="G14" s="61">
        <f>(D14-F14)</f>
        <v>1000</v>
      </c>
    </row>
    <row r="15" spans="1:7">
      <c r="A15" s="1">
        <v>4750</v>
      </c>
      <c r="B15" s="199" t="s">
        <v>477</v>
      </c>
      <c r="D15" s="51">
        <v>130</v>
      </c>
      <c r="E15" s="9"/>
      <c r="F15" s="51"/>
      <c r="G15" s="61">
        <f>D15-F15</f>
        <v>130</v>
      </c>
    </row>
    <row r="16" spans="1:7">
      <c r="A16" s="1">
        <v>4755</v>
      </c>
      <c r="B16" s="199" t="s">
        <v>478</v>
      </c>
      <c r="D16" s="48">
        <v>100</v>
      </c>
      <c r="F16" s="48"/>
      <c r="G16" s="63">
        <f>D16-F16</f>
        <v>100</v>
      </c>
    </row>
    <row r="17" spans="3:7" ht="12.75" thickBot="1">
      <c r="C17" s="2" t="s">
        <v>62</v>
      </c>
      <c r="D17" s="30">
        <f>SUM(D13:D16)</f>
        <v>1295</v>
      </c>
      <c r="E17" s="74" t="s">
        <v>48</v>
      </c>
      <c r="F17" s="50">
        <f>SUM(F14:F16)</f>
        <v>0</v>
      </c>
      <c r="G17" s="66">
        <f>SUM(G13:G16)</f>
        <v>1295</v>
      </c>
    </row>
    <row r="18" spans="3:7" ht="12.75" thickTop="1"/>
  </sheetData>
  <pageMargins left="0.7" right="0.7" top="0.75" bottom="0.75" header="0.3" footer="0.3"/>
  <pageSetup orientation="portrait" horizontalDpi="0" verticalDpi="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K50" sqref="K50"/>
    </sheetView>
  </sheetViews>
  <sheetFormatPr defaultColWidth="9" defaultRowHeight="12"/>
  <cols>
    <col min="1" max="1" width="10.7109375" customWidth="1"/>
    <col min="2" max="2" width="33.5703125" customWidth="1"/>
    <col min="3" max="3" width="9.5703125" customWidth="1"/>
    <col min="4" max="4" width="10.85546875" bestFit="1" customWidth="1"/>
    <col min="5" max="5" width="5.28515625" bestFit="1" customWidth="1"/>
    <col min="6" max="6" width="12.42578125" bestFit="1" customWidth="1"/>
    <col min="7" max="7" width="11.5703125" customWidth="1"/>
  </cols>
  <sheetData>
    <row r="1" spans="1:7" ht="16.5">
      <c r="A1" s="10" t="s">
        <v>69</v>
      </c>
      <c r="B1" s="19"/>
      <c r="C1" s="19"/>
      <c r="D1" s="10" t="s">
        <v>598</v>
      </c>
    </row>
    <row r="3" spans="1:7">
      <c r="A3" s="5" t="s">
        <v>49</v>
      </c>
      <c r="B3" s="6" t="s">
        <v>120</v>
      </c>
    </row>
    <row r="4" spans="1:7">
      <c r="A4" s="5"/>
      <c r="B4" s="6"/>
    </row>
    <row r="5" spans="1:7">
      <c r="A5" s="5" t="s">
        <v>44</v>
      </c>
      <c r="B5" s="6"/>
      <c r="F5" s="6" t="s">
        <v>142</v>
      </c>
      <c r="G5" s="6" t="s">
        <v>143</v>
      </c>
    </row>
    <row r="6" spans="1:7" ht="12.75" thickBot="1">
      <c r="A6" s="17" t="s">
        <v>46</v>
      </c>
      <c r="B6" s="17"/>
      <c r="C6" s="17"/>
      <c r="D6" s="18" t="s">
        <v>598</v>
      </c>
      <c r="F6" s="14"/>
      <c r="G6" s="14"/>
    </row>
    <row r="7" spans="1:7">
      <c r="A7" s="1">
        <v>4000</v>
      </c>
      <c r="B7" t="s">
        <v>43</v>
      </c>
      <c r="D7" s="26">
        <v>9850</v>
      </c>
      <c r="F7" s="61">
        <f>F19</f>
        <v>0</v>
      </c>
      <c r="G7" s="61">
        <f>D7-F7</f>
        <v>9850</v>
      </c>
    </row>
    <row r="8" spans="1:7">
      <c r="A8" s="1">
        <v>4010</v>
      </c>
      <c r="B8" t="s">
        <v>38</v>
      </c>
      <c r="D8" s="26">
        <v>700</v>
      </c>
      <c r="F8" s="61"/>
      <c r="G8" s="61">
        <f>F8</f>
        <v>0</v>
      </c>
    </row>
    <row r="9" spans="1:7">
      <c r="A9" s="1">
        <v>4070</v>
      </c>
      <c r="B9" t="s">
        <v>6</v>
      </c>
      <c r="D9" s="26">
        <v>1000</v>
      </c>
      <c r="F9" s="76"/>
      <c r="G9" s="76">
        <f>F9</f>
        <v>0</v>
      </c>
    </row>
    <row r="10" spans="1:7" ht="12.75" thickBot="1">
      <c r="C10" s="2" t="s">
        <v>62</v>
      </c>
      <c r="D10" s="27">
        <f>SUM(D7:D9)</f>
        <v>11550</v>
      </c>
      <c r="E10" s="2" t="s">
        <v>48</v>
      </c>
      <c r="F10" s="50">
        <f>SUM(F8:F9)</f>
        <v>0</v>
      </c>
      <c r="G10" s="56">
        <f>SUM(G7:G9)</f>
        <v>9850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20">
        <v>4130</v>
      </c>
      <c r="B13" s="9" t="s">
        <v>41</v>
      </c>
      <c r="C13" s="9"/>
      <c r="D13" s="26">
        <v>3200</v>
      </c>
      <c r="F13" s="51"/>
      <c r="G13" s="61">
        <f t="shared" ref="G13:G18" si="0">D13-F13</f>
        <v>3200</v>
      </c>
    </row>
    <row r="14" spans="1:7">
      <c r="A14" s="41">
        <v>4200</v>
      </c>
      <c r="B14" s="104" t="s">
        <v>421</v>
      </c>
      <c r="D14" s="26">
        <v>1000</v>
      </c>
      <c r="F14" s="51"/>
      <c r="G14" s="61">
        <f t="shared" si="0"/>
        <v>1000</v>
      </c>
    </row>
    <row r="15" spans="1:7">
      <c r="A15" s="41">
        <v>4220</v>
      </c>
      <c r="B15" s="201" t="s">
        <v>628</v>
      </c>
      <c r="D15" s="26">
        <v>2500</v>
      </c>
      <c r="F15" s="51"/>
      <c r="G15" s="61">
        <f t="shared" si="0"/>
        <v>2500</v>
      </c>
    </row>
    <row r="16" spans="1:7">
      <c r="A16" s="41">
        <v>4380</v>
      </c>
      <c r="B16" s="42" t="s">
        <v>99</v>
      </c>
      <c r="D16" s="26">
        <v>1500</v>
      </c>
      <c r="F16" s="51"/>
      <c r="G16" s="61">
        <f t="shared" si="0"/>
        <v>1500</v>
      </c>
    </row>
    <row r="17" spans="1:7">
      <c r="A17" s="41">
        <v>4750</v>
      </c>
      <c r="B17" s="42" t="s">
        <v>204</v>
      </c>
      <c r="D17" s="26">
        <v>1750</v>
      </c>
      <c r="F17" s="51"/>
      <c r="G17" s="61">
        <f t="shared" si="0"/>
        <v>1750</v>
      </c>
    </row>
    <row r="18" spans="1:7">
      <c r="A18" s="41">
        <v>4755</v>
      </c>
      <c r="B18" s="201" t="s">
        <v>629</v>
      </c>
      <c r="D18" s="26">
        <v>1600</v>
      </c>
      <c r="F18" s="48"/>
      <c r="G18" s="63">
        <f t="shared" si="0"/>
        <v>1600</v>
      </c>
    </row>
    <row r="19" spans="1:7" ht="12.75" thickBot="1">
      <c r="B19" s="1"/>
      <c r="C19" s="2" t="s">
        <v>62</v>
      </c>
      <c r="D19" s="27">
        <f>SUM(D13:D18)</f>
        <v>11550</v>
      </c>
      <c r="E19" s="74" t="s">
        <v>48</v>
      </c>
      <c r="F19" s="50">
        <f>SUM(F13:F18)</f>
        <v>0</v>
      </c>
      <c r="G19" s="66">
        <f>SUM(G13:G18)</f>
        <v>11550</v>
      </c>
    </row>
    <row r="20" spans="1:7" ht="12.75" thickTop="1">
      <c r="B20" s="1"/>
      <c r="D20" s="3"/>
    </row>
    <row r="21" spans="1:7">
      <c r="D21" s="3"/>
    </row>
    <row r="22" spans="1:7">
      <c r="B22" s="1"/>
      <c r="D22" s="3"/>
    </row>
    <row r="23" spans="1:7">
      <c r="D23" s="3"/>
    </row>
    <row r="32" spans="1:7">
      <c r="D32" s="3"/>
    </row>
    <row r="33" spans="4:4">
      <c r="D33" s="3"/>
    </row>
    <row r="34" spans="4:4">
      <c r="D34" s="3"/>
    </row>
    <row r="35" spans="4:4">
      <c r="D35" s="3"/>
    </row>
    <row r="36" spans="4:4">
      <c r="D36" s="3"/>
    </row>
    <row r="37" spans="4:4">
      <c r="D37" s="3"/>
    </row>
    <row r="38" spans="4:4">
      <c r="D38" s="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G44" sqref="G44"/>
    </sheetView>
  </sheetViews>
  <sheetFormatPr defaultRowHeight="12"/>
  <cols>
    <col min="1" max="1" width="10.140625" customWidth="1"/>
    <col min="2" max="2" width="28.5703125" customWidth="1"/>
    <col min="3" max="3" width="9.85546875" customWidth="1"/>
    <col min="4" max="4" width="16.28515625" customWidth="1"/>
    <col min="5" max="5" width="7.28515625" customWidth="1"/>
    <col min="6" max="6" width="12.42578125" customWidth="1"/>
    <col min="7" max="7" width="15.85546875" customWidth="1"/>
  </cols>
  <sheetData>
    <row r="1" spans="1:7" ht="16.5">
      <c r="A1" s="10" t="s">
        <v>514</v>
      </c>
      <c r="B1" s="19"/>
      <c r="C1" s="19"/>
      <c r="D1" s="10" t="s">
        <v>598</v>
      </c>
    </row>
    <row r="3" spans="1:7">
      <c r="A3" s="5" t="s">
        <v>47</v>
      </c>
      <c r="B3" s="6" t="s">
        <v>546</v>
      </c>
    </row>
    <row r="5" spans="1:7">
      <c r="A5" s="5" t="s">
        <v>44</v>
      </c>
      <c r="D5" s="38"/>
      <c r="F5" s="6" t="s">
        <v>142</v>
      </c>
      <c r="G5" s="6" t="s">
        <v>143</v>
      </c>
    </row>
    <row r="6" spans="1:7" ht="12.75" thickBot="1">
      <c r="A6" s="17" t="s">
        <v>46</v>
      </c>
      <c r="B6" s="14"/>
      <c r="C6" s="14"/>
      <c r="D6" s="31" t="s">
        <v>598</v>
      </c>
      <c r="F6" s="14"/>
      <c r="G6" s="14"/>
    </row>
    <row r="7" spans="1:7">
      <c r="A7" s="1">
        <v>4000</v>
      </c>
      <c r="B7" t="s">
        <v>43</v>
      </c>
      <c r="D7" s="26">
        <v>4950</v>
      </c>
      <c r="F7" s="43">
        <f>F17</f>
        <v>0</v>
      </c>
      <c r="G7" s="3">
        <f>D7-F7</f>
        <v>4950</v>
      </c>
    </row>
    <row r="8" spans="1:7">
      <c r="A8" s="1">
        <v>4010</v>
      </c>
      <c r="B8" t="s">
        <v>38</v>
      </c>
      <c r="D8" s="26">
        <v>500</v>
      </c>
      <c r="F8" s="43"/>
      <c r="G8" s="3">
        <f>F8</f>
        <v>0</v>
      </c>
    </row>
    <row r="9" spans="1:7">
      <c r="A9" s="1">
        <v>4070</v>
      </c>
      <c r="B9" t="s">
        <v>6</v>
      </c>
      <c r="D9" s="29">
        <v>400</v>
      </c>
      <c r="F9" s="48"/>
      <c r="G9" s="63">
        <f>F9</f>
        <v>0</v>
      </c>
    </row>
    <row r="10" spans="1:7" ht="12.75" thickBot="1">
      <c r="C10" s="2" t="s">
        <v>62</v>
      </c>
      <c r="D10" s="30">
        <f>SUM(D6:E9)</f>
        <v>5850</v>
      </c>
      <c r="E10" s="2" t="s">
        <v>48</v>
      </c>
      <c r="F10" s="50">
        <f>SUM(F8:F9)</f>
        <v>0</v>
      </c>
      <c r="G10" s="56">
        <f>SUM(G7:G9)</f>
        <v>4950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200">
        <v>4300</v>
      </c>
      <c r="B13" s="196" t="s">
        <v>196</v>
      </c>
      <c r="C13" s="9"/>
      <c r="D13" s="24">
        <v>300</v>
      </c>
      <c r="F13" s="9"/>
      <c r="G13" s="61">
        <f>(D13-F13)</f>
        <v>300</v>
      </c>
    </row>
    <row r="14" spans="1:7">
      <c r="A14" s="20">
        <v>4750</v>
      </c>
      <c r="B14" s="196" t="s">
        <v>515</v>
      </c>
      <c r="C14" s="9"/>
      <c r="D14" s="24">
        <v>2500</v>
      </c>
      <c r="F14" s="51"/>
      <c r="G14" s="61">
        <f>(D14-F14)</f>
        <v>2500</v>
      </c>
    </row>
    <row r="15" spans="1:7">
      <c r="A15" s="20">
        <v>4755</v>
      </c>
      <c r="B15" s="196" t="s">
        <v>516</v>
      </c>
      <c r="C15" s="9"/>
      <c r="D15" s="24">
        <v>250</v>
      </c>
      <c r="F15" s="51"/>
      <c r="G15" s="61">
        <f>(D15-F15)</f>
        <v>250</v>
      </c>
    </row>
    <row r="16" spans="1:7" ht="14.25">
      <c r="A16" s="20">
        <v>4760</v>
      </c>
      <c r="B16" s="201" t="s">
        <v>630</v>
      </c>
      <c r="C16" s="9"/>
      <c r="D16" s="29">
        <v>2800</v>
      </c>
      <c r="F16" s="212"/>
      <c r="G16" s="63">
        <f>(D16-F16)</f>
        <v>2800</v>
      </c>
    </row>
    <row r="17" spans="3:7" ht="12.75" thickBot="1">
      <c r="C17" s="2" t="s">
        <v>62</v>
      </c>
      <c r="D17" s="30">
        <f>SUM(D13:D16)</f>
        <v>5850</v>
      </c>
      <c r="E17" s="74" t="s">
        <v>48</v>
      </c>
      <c r="F17" s="50">
        <f>SUM(F13:F16)</f>
        <v>0</v>
      </c>
      <c r="G17" s="66">
        <f>SUM(G13:G16)</f>
        <v>5850</v>
      </c>
    </row>
    <row r="18" spans="3:7" ht="12.75" thickTop="1"/>
  </sheetData>
  <pageMargins left="0.7" right="0.7" top="0.75" bottom="0.75" header="0.3" footer="0.3"/>
  <pageSetup orientation="portrait" horizontalDpi="0" verticalDpi="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D27" sqref="D27"/>
    </sheetView>
  </sheetViews>
  <sheetFormatPr defaultRowHeight="12"/>
  <cols>
    <col min="1" max="1" width="18.28515625" customWidth="1"/>
    <col min="2" max="2" width="31.7109375" customWidth="1"/>
    <col min="3" max="3" width="4.7109375" customWidth="1"/>
    <col min="4" max="4" width="14.42578125" customWidth="1"/>
    <col min="5" max="5" width="7.5703125" customWidth="1"/>
    <col min="6" max="6" width="12.140625" customWidth="1"/>
    <col min="7" max="7" width="10.42578125" customWidth="1"/>
  </cols>
  <sheetData>
    <row r="1" spans="1:7" ht="16.5">
      <c r="A1" s="10" t="s">
        <v>238</v>
      </c>
      <c r="B1" s="19"/>
      <c r="C1" s="19"/>
      <c r="D1" s="10" t="s">
        <v>598</v>
      </c>
    </row>
    <row r="3" spans="1:7">
      <c r="A3" s="5" t="s">
        <v>47</v>
      </c>
      <c r="B3" s="6" t="s">
        <v>239</v>
      </c>
    </row>
    <row r="5" spans="1:7">
      <c r="A5" s="5" t="s">
        <v>44</v>
      </c>
      <c r="D5" s="38"/>
      <c r="F5" s="6" t="s">
        <v>142</v>
      </c>
      <c r="G5" s="6" t="s">
        <v>143</v>
      </c>
    </row>
    <row r="6" spans="1:7" ht="12.75" thickBot="1">
      <c r="A6" s="17" t="s">
        <v>46</v>
      </c>
      <c r="B6" s="14"/>
      <c r="C6" s="14"/>
      <c r="D6" s="31" t="s">
        <v>598</v>
      </c>
      <c r="F6" s="14"/>
      <c r="G6" s="14"/>
    </row>
    <row r="7" spans="1:7">
      <c r="A7" s="1">
        <v>4000</v>
      </c>
      <c r="B7" t="s">
        <v>43</v>
      </c>
      <c r="D7" s="26">
        <v>7650</v>
      </c>
      <c r="F7" s="43">
        <f>F16</f>
        <v>0</v>
      </c>
      <c r="G7" s="3">
        <f>D7-F7</f>
        <v>7650</v>
      </c>
    </row>
    <row r="8" spans="1:7">
      <c r="A8" s="1">
        <v>4010</v>
      </c>
      <c r="B8" t="s">
        <v>38</v>
      </c>
      <c r="D8" s="26">
        <v>50</v>
      </c>
      <c r="F8" s="43"/>
      <c r="G8" s="3">
        <f>F8</f>
        <v>0</v>
      </c>
    </row>
    <row r="9" spans="1:7">
      <c r="A9" s="1">
        <v>4070</v>
      </c>
      <c r="B9" t="s">
        <v>6</v>
      </c>
      <c r="D9" s="29">
        <v>100</v>
      </c>
      <c r="F9" s="48"/>
      <c r="G9" s="63">
        <f>F9</f>
        <v>0</v>
      </c>
    </row>
    <row r="10" spans="1:7" ht="12.75" thickBot="1">
      <c r="C10" s="2" t="s">
        <v>62</v>
      </c>
      <c r="D10" s="30">
        <f>SUM(D6:E9)</f>
        <v>7800</v>
      </c>
      <c r="E10" s="2" t="s">
        <v>48</v>
      </c>
      <c r="F10" s="50">
        <f>SUM(F8:F9)</f>
        <v>0</v>
      </c>
      <c r="G10" s="56">
        <f>SUM(G7:G9)</f>
        <v>7650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1">
        <v>4200</v>
      </c>
      <c r="B13" s="199" t="s">
        <v>602</v>
      </c>
      <c r="D13" s="43">
        <v>5500</v>
      </c>
      <c r="F13" s="43"/>
      <c r="G13" s="3">
        <f>D13-F13</f>
        <v>5500</v>
      </c>
    </row>
    <row r="14" spans="1:7">
      <c r="A14" s="1">
        <v>4210</v>
      </c>
      <c r="B14" s="199" t="s">
        <v>603</v>
      </c>
      <c r="D14" s="43">
        <v>1200</v>
      </c>
      <c r="F14" s="43"/>
      <c r="G14" s="3">
        <f>D14-F14</f>
        <v>1200</v>
      </c>
    </row>
    <row r="15" spans="1:7">
      <c r="A15" s="1">
        <v>4750</v>
      </c>
      <c r="B15" s="199" t="s">
        <v>604</v>
      </c>
      <c r="D15" s="48">
        <v>1100</v>
      </c>
      <c r="F15" s="48"/>
      <c r="G15" s="63">
        <f>D15-F15</f>
        <v>1100</v>
      </c>
    </row>
    <row r="16" spans="1:7" ht="12.75" thickBot="1">
      <c r="C16" s="2" t="s">
        <v>62</v>
      </c>
      <c r="D16" s="30">
        <f>SUM(D13:D15)</f>
        <v>7800</v>
      </c>
      <c r="E16" s="74" t="s">
        <v>48</v>
      </c>
      <c r="F16" s="50">
        <f>SUM(F13:F15)</f>
        <v>0</v>
      </c>
      <c r="G16" s="66">
        <f>SUM(G13:G15)</f>
        <v>7800</v>
      </c>
    </row>
    <row r="17" ht="12.75" thickTop="1"/>
  </sheetData>
  <phoneticPr fontId="12" type="noConversion"/>
  <pageMargins left="0.75" right="0.75" top="1" bottom="1" header="0.5" footer="0.5"/>
  <pageSetup orientation="portrait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G29" sqref="G29"/>
    </sheetView>
  </sheetViews>
  <sheetFormatPr defaultColWidth="9" defaultRowHeight="12"/>
  <cols>
    <col min="1" max="1" width="10.85546875" customWidth="1"/>
    <col min="2" max="2" width="28.85546875" customWidth="1"/>
    <col min="3" max="3" width="8.5703125" bestFit="1" customWidth="1"/>
    <col min="4" max="4" width="11" bestFit="1" customWidth="1"/>
    <col min="5" max="5" width="9" bestFit="1" customWidth="1"/>
    <col min="6" max="6" width="12.42578125" bestFit="1" customWidth="1"/>
    <col min="7" max="7" width="12.28515625" customWidth="1"/>
  </cols>
  <sheetData>
    <row r="1" spans="1:7" ht="16.5">
      <c r="A1" s="10" t="s">
        <v>11</v>
      </c>
      <c r="B1" s="19"/>
      <c r="C1" s="19"/>
      <c r="D1" s="10" t="s">
        <v>598</v>
      </c>
    </row>
    <row r="3" spans="1:7">
      <c r="A3" s="5" t="s">
        <v>49</v>
      </c>
      <c r="B3" s="6" t="s">
        <v>121</v>
      </c>
    </row>
    <row r="4" spans="1:7">
      <c r="A4" s="5"/>
      <c r="B4" s="6"/>
    </row>
    <row r="5" spans="1:7">
      <c r="A5" s="5" t="s">
        <v>44</v>
      </c>
      <c r="B5" s="6"/>
      <c r="F5" s="6" t="s">
        <v>142</v>
      </c>
      <c r="G5" s="6" t="s">
        <v>143</v>
      </c>
    </row>
    <row r="6" spans="1:7" ht="12.75" thickBot="1">
      <c r="A6" s="17" t="s">
        <v>46</v>
      </c>
      <c r="B6" s="17"/>
      <c r="C6" s="17"/>
      <c r="D6" s="18" t="s">
        <v>598</v>
      </c>
      <c r="F6" s="14"/>
      <c r="G6" s="14"/>
    </row>
    <row r="7" spans="1:7">
      <c r="A7" s="1">
        <v>4000</v>
      </c>
      <c r="B7" t="s">
        <v>43</v>
      </c>
      <c r="D7" s="26">
        <v>33817</v>
      </c>
      <c r="F7" s="61">
        <f>F18</f>
        <v>0</v>
      </c>
      <c r="G7" s="61">
        <f>D7-F7</f>
        <v>33817</v>
      </c>
    </row>
    <row r="8" spans="1:7">
      <c r="A8" s="1">
        <v>4010</v>
      </c>
      <c r="B8" t="s">
        <v>38</v>
      </c>
      <c r="D8" s="26">
        <v>12000</v>
      </c>
      <c r="F8" s="61"/>
      <c r="G8" s="61">
        <f>F8</f>
        <v>0</v>
      </c>
    </row>
    <row r="9" spans="1:7">
      <c r="A9" s="1">
        <v>4070</v>
      </c>
      <c r="B9" t="s">
        <v>6</v>
      </c>
      <c r="D9" s="26">
        <v>0</v>
      </c>
      <c r="F9" s="63"/>
      <c r="G9" s="63">
        <f>F9</f>
        <v>0</v>
      </c>
    </row>
    <row r="10" spans="1:7" ht="12.75" thickBot="1">
      <c r="C10" s="2" t="s">
        <v>62</v>
      </c>
      <c r="D10" s="27">
        <f>D8+D7</f>
        <v>45817</v>
      </c>
      <c r="E10" s="2" t="s">
        <v>48</v>
      </c>
      <c r="F10" s="50">
        <f>SUM(F8:F9)</f>
        <v>0</v>
      </c>
      <c r="G10" s="56">
        <f>SUM(G7:G9)</f>
        <v>33817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20">
        <v>4100</v>
      </c>
      <c r="B13" s="9" t="s">
        <v>39</v>
      </c>
      <c r="C13" s="9"/>
      <c r="D13" s="24">
        <f>C24</f>
        <v>0</v>
      </c>
      <c r="F13" s="51"/>
      <c r="G13" s="61">
        <f>D13-F13</f>
        <v>0</v>
      </c>
    </row>
    <row r="14" spans="1:7">
      <c r="A14" s="20">
        <v>4180</v>
      </c>
      <c r="B14" s="196" t="s">
        <v>271</v>
      </c>
      <c r="C14" s="9"/>
      <c r="D14" s="26">
        <v>2500</v>
      </c>
      <c r="F14" s="51"/>
      <c r="G14" s="61">
        <f>D14-F14</f>
        <v>2500</v>
      </c>
    </row>
    <row r="15" spans="1:7">
      <c r="A15" s="20">
        <v>4200</v>
      </c>
      <c r="B15" s="201" t="s">
        <v>501</v>
      </c>
      <c r="C15" s="9"/>
      <c r="D15" s="26">
        <v>38267</v>
      </c>
      <c r="F15" s="51"/>
      <c r="G15" s="61">
        <f>D15-F15</f>
        <v>38267</v>
      </c>
    </row>
    <row r="16" spans="1:7">
      <c r="A16" s="20">
        <v>4210</v>
      </c>
      <c r="B16" s="201" t="s">
        <v>631</v>
      </c>
      <c r="C16" s="9"/>
      <c r="D16" s="26">
        <v>1500</v>
      </c>
      <c r="F16" s="51"/>
      <c r="G16" s="61">
        <f>D16-F16</f>
        <v>1500</v>
      </c>
    </row>
    <row r="17" spans="1:7">
      <c r="A17" s="4">
        <v>4750</v>
      </c>
      <c r="B17" s="104" t="s">
        <v>423</v>
      </c>
      <c r="D17" s="3">
        <v>3550</v>
      </c>
      <c r="F17" s="48"/>
      <c r="G17" s="63">
        <f>D17-F17</f>
        <v>3550</v>
      </c>
    </row>
    <row r="18" spans="1:7" ht="12.75" thickBot="1">
      <c r="B18" s="1"/>
      <c r="C18" s="2" t="s">
        <v>62</v>
      </c>
      <c r="D18" s="27">
        <f>SUM(D13:D17)</f>
        <v>45817</v>
      </c>
      <c r="E18" s="74" t="s">
        <v>48</v>
      </c>
      <c r="F18" s="50">
        <f>SUM(F13:F17)</f>
        <v>0</v>
      </c>
      <c r="G18" s="66">
        <f>SUM(G13:G17)</f>
        <v>45817</v>
      </c>
    </row>
    <row r="19" spans="1:7" ht="12.75" thickTop="1"/>
    <row r="20" spans="1:7">
      <c r="C20" s="43"/>
    </row>
    <row r="21" spans="1:7">
      <c r="A21" s="94" t="s">
        <v>159</v>
      </c>
    </row>
    <row r="22" spans="1:7" ht="12.75" thickBot="1">
      <c r="A22" s="16" t="s">
        <v>164</v>
      </c>
      <c r="B22" s="17" t="s">
        <v>160</v>
      </c>
      <c r="C22" s="17" t="s">
        <v>161</v>
      </c>
      <c r="D22" s="17" t="s">
        <v>162</v>
      </c>
      <c r="E22" s="17"/>
    </row>
    <row r="23" spans="1:7" ht="12.75" thickBot="1">
      <c r="A23" s="4"/>
      <c r="B23" s="2" t="s">
        <v>48</v>
      </c>
      <c r="C23" s="50">
        <v>0</v>
      </c>
      <c r="E23" s="104"/>
    </row>
    <row r="24" spans="1:7" ht="12.75" thickTop="1">
      <c r="A24" s="4"/>
      <c r="B24" s="6" t="s">
        <v>597</v>
      </c>
      <c r="C24" s="96">
        <f>C23/5</f>
        <v>0</v>
      </c>
      <c r="E24" s="104"/>
    </row>
    <row r="25" spans="1:7">
      <c r="A25" s="4"/>
      <c r="B25" s="42" t="s">
        <v>165</v>
      </c>
      <c r="C25" s="97">
        <f>Depreciation!B24</f>
        <v>564.20000000000005</v>
      </c>
      <c r="E25" s="104"/>
    </row>
    <row r="26" spans="1:7">
      <c r="A26" s="4"/>
      <c r="B26" s="99" t="s">
        <v>167</v>
      </c>
      <c r="C26" s="98">
        <f>Depreciation!D24</f>
        <v>0</v>
      </c>
      <c r="E26" s="104"/>
    </row>
    <row r="27" spans="1:7" ht="12.75" thickBot="1">
      <c r="A27" s="4"/>
      <c r="B27" s="100" t="s">
        <v>166</v>
      </c>
      <c r="C27" s="101">
        <f>SUM(C24+C25-C26)</f>
        <v>564.20000000000005</v>
      </c>
      <c r="E27" s="104"/>
    </row>
    <row r="28" spans="1:7" ht="12.75" thickTop="1">
      <c r="A28" s="4"/>
      <c r="C28" s="3"/>
      <c r="E28" s="104"/>
    </row>
    <row r="29" spans="1:7">
      <c r="A29" s="4"/>
    </row>
    <row r="30" spans="1:7">
      <c r="A30" s="94" t="s">
        <v>599</v>
      </c>
    </row>
    <row r="31" spans="1:7" ht="12.75" thickBot="1">
      <c r="A31" s="16" t="s">
        <v>164</v>
      </c>
      <c r="B31" s="17" t="s">
        <v>160</v>
      </c>
      <c r="C31" s="17" t="s">
        <v>161</v>
      </c>
      <c r="D31" s="17" t="s">
        <v>162</v>
      </c>
    </row>
    <row r="32" spans="1:7">
      <c r="C32" s="43"/>
    </row>
    <row r="33" spans="3:5">
      <c r="C33" s="43"/>
    </row>
    <row r="34" spans="3:5">
      <c r="C34" s="43"/>
    </row>
    <row r="35" spans="3:5">
      <c r="C35" s="43"/>
    </row>
    <row r="36" spans="3:5">
      <c r="C36" s="43"/>
    </row>
    <row r="37" spans="3:5">
      <c r="C37" s="43"/>
    </row>
    <row r="38" spans="3:5">
      <c r="C38" s="43"/>
    </row>
    <row r="39" spans="3:5">
      <c r="C39" s="43"/>
      <c r="E39" s="21"/>
    </row>
    <row r="40" spans="3:5">
      <c r="C40" s="43"/>
    </row>
    <row r="41" spans="3:5">
      <c r="C41" s="43"/>
    </row>
    <row r="42" spans="3:5">
      <c r="C42" s="43"/>
    </row>
    <row r="43" spans="3:5">
      <c r="C43" s="4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F30" sqref="F30"/>
    </sheetView>
  </sheetViews>
  <sheetFormatPr defaultRowHeight="12"/>
  <cols>
    <col min="1" max="1" width="11.7109375" customWidth="1"/>
    <col min="2" max="2" width="21.7109375" customWidth="1"/>
    <col min="4" max="4" width="15.7109375" customWidth="1"/>
    <col min="6" max="6" width="14.140625" customWidth="1"/>
    <col min="7" max="7" width="13" customWidth="1"/>
  </cols>
  <sheetData>
    <row r="1" spans="1:7" ht="16.5">
      <c r="A1" s="10" t="s">
        <v>535</v>
      </c>
      <c r="B1" s="19"/>
      <c r="C1" s="19"/>
      <c r="D1" s="10" t="s">
        <v>598</v>
      </c>
    </row>
    <row r="3" spans="1:7">
      <c r="A3" s="5" t="s">
        <v>47</v>
      </c>
      <c r="B3" s="6" t="s">
        <v>547</v>
      </c>
    </row>
    <row r="5" spans="1:7">
      <c r="A5" s="5" t="s">
        <v>44</v>
      </c>
      <c r="D5" s="38"/>
      <c r="F5" s="6" t="s">
        <v>142</v>
      </c>
      <c r="G5" s="6" t="s">
        <v>143</v>
      </c>
    </row>
    <row r="6" spans="1:7" ht="12.75" thickBot="1">
      <c r="A6" s="17" t="s">
        <v>46</v>
      </c>
      <c r="B6" s="14"/>
      <c r="C6" s="14"/>
      <c r="D6" s="31" t="s">
        <v>598</v>
      </c>
      <c r="F6" s="14"/>
      <c r="G6" s="14"/>
    </row>
    <row r="7" spans="1:7">
      <c r="A7" s="1">
        <v>4000</v>
      </c>
      <c r="B7" t="s">
        <v>43</v>
      </c>
      <c r="D7" s="26">
        <v>1500</v>
      </c>
      <c r="F7" s="43">
        <f>F16</f>
        <v>0</v>
      </c>
      <c r="G7" s="3">
        <f>D7-F7</f>
        <v>1500</v>
      </c>
    </row>
    <row r="8" spans="1:7">
      <c r="A8" s="1">
        <v>4010</v>
      </c>
      <c r="B8" t="s">
        <v>38</v>
      </c>
      <c r="D8" s="26">
        <v>525</v>
      </c>
      <c r="F8" s="43"/>
      <c r="G8" s="3">
        <f>F8</f>
        <v>0</v>
      </c>
    </row>
    <row r="9" spans="1:7">
      <c r="A9" s="1">
        <v>4070</v>
      </c>
      <c r="B9" t="s">
        <v>6</v>
      </c>
      <c r="D9" s="29">
        <v>0</v>
      </c>
      <c r="F9" s="48"/>
      <c r="G9" s="63">
        <f>F9</f>
        <v>0</v>
      </c>
    </row>
    <row r="10" spans="1:7" ht="12.75" thickBot="1">
      <c r="C10" s="2" t="s">
        <v>62</v>
      </c>
      <c r="D10" s="30">
        <f>SUM(D6:E9)</f>
        <v>2025</v>
      </c>
      <c r="E10" s="2" t="s">
        <v>48</v>
      </c>
      <c r="F10" s="50">
        <f>SUM(F8:F9)</f>
        <v>0</v>
      </c>
      <c r="G10" s="56">
        <f>SUM(G7:G9)</f>
        <v>1500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200">
        <v>4130</v>
      </c>
      <c r="B13" s="196" t="s">
        <v>41</v>
      </c>
      <c r="C13" s="9"/>
      <c r="D13" s="24">
        <v>500</v>
      </c>
      <c r="F13" s="51"/>
      <c r="G13" s="61">
        <f>(D13-F13)</f>
        <v>500</v>
      </c>
    </row>
    <row r="14" spans="1:7">
      <c r="A14" s="200">
        <v>4300</v>
      </c>
      <c r="B14" s="196" t="s">
        <v>196</v>
      </c>
      <c r="C14" s="9"/>
      <c r="D14" s="24">
        <v>1125</v>
      </c>
      <c r="F14" s="51"/>
      <c r="G14" s="61">
        <f>(D14-F14)</f>
        <v>1125</v>
      </c>
    </row>
    <row r="15" spans="1:7">
      <c r="A15" s="20">
        <v>4750</v>
      </c>
      <c r="B15" s="196" t="s">
        <v>517</v>
      </c>
      <c r="C15" s="9"/>
      <c r="D15" s="29">
        <v>400</v>
      </c>
      <c r="F15" s="48"/>
      <c r="G15" s="63">
        <f>(D15-F15)</f>
        <v>400</v>
      </c>
    </row>
    <row r="16" spans="1:7" ht="12.75" thickBot="1">
      <c r="C16" s="2" t="s">
        <v>62</v>
      </c>
      <c r="D16" s="30">
        <f>SUM(D13:D15)</f>
        <v>2025</v>
      </c>
      <c r="E16" s="74" t="s">
        <v>48</v>
      </c>
      <c r="F16" s="50">
        <f>SUM(F13:F15)</f>
        <v>0</v>
      </c>
      <c r="G16" s="66">
        <f>SUM(G13:G15)</f>
        <v>2025</v>
      </c>
    </row>
    <row r="17" ht="12.75" thickTop="1"/>
  </sheetData>
  <pageMargins left="0.7" right="0.7" top="0.75" bottom="0.75" header="0.3" footer="0.3"/>
  <pageSetup orientation="portrait" horizontalDpi="0" verticalDpi="0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F24" sqref="F24"/>
    </sheetView>
  </sheetViews>
  <sheetFormatPr defaultRowHeight="12"/>
  <cols>
    <col min="1" max="1" width="9.85546875" customWidth="1"/>
    <col min="2" max="2" width="26.7109375" customWidth="1"/>
    <col min="4" max="4" width="14.7109375" customWidth="1"/>
    <col min="5" max="5" width="6.28515625" customWidth="1"/>
    <col min="6" max="6" width="12.140625" customWidth="1"/>
    <col min="7" max="7" width="12.28515625" customWidth="1"/>
  </cols>
  <sheetData>
    <row r="1" spans="1:7" ht="16.5">
      <c r="A1" s="10" t="s">
        <v>518</v>
      </c>
      <c r="B1" s="19"/>
      <c r="C1" s="19"/>
      <c r="D1" s="10" t="s">
        <v>598</v>
      </c>
    </row>
    <row r="3" spans="1:7">
      <c r="A3" s="5" t="s">
        <v>47</v>
      </c>
      <c r="B3" s="6" t="s">
        <v>549</v>
      </c>
    </row>
    <row r="5" spans="1:7">
      <c r="A5" s="5" t="s">
        <v>44</v>
      </c>
      <c r="D5" s="38"/>
      <c r="F5" s="6" t="s">
        <v>142</v>
      </c>
      <c r="G5" s="6" t="s">
        <v>143</v>
      </c>
    </row>
    <row r="6" spans="1:7" ht="12.75" thickBot="1">
      <c r="A6" s="17" t="s">
        <v>46</v>
      </c>
      <c r="B6" s="14"/>
      <c r="C6" s="14"/>
      <c r="D6" s="31" t="s">
        <v>598</v>
      </c>
      <c r="F6" s="14"/>
      <c r="G6" s="14"/>
    </row>
    <row r="7" spans="1:7">
      <c r="A7" s="1">
        <v>4000</v>
      </c>
      <c r="B7" t="s">
        <v>43</v>
      </c>
      <c r="D7" s="26">
        <v>2400</v>
      </c>
      <c r="F7" s="43">
        <f>F15</f>
        <v>0</v>
      </c>
      <c r="G7" s="3">
        <f>D7-F7</f>
        <v>2400</v>
      </c>
    </row>
    <row r="8" spans="1:7">
      <c r="A8" s="1">
        <v>4010</v>
      </c>
      <c r="B8" t="s">
        <v>38</v>
      </c>
      <c r="D8" s="26">
        <v>200</v>
      </c>
      <c r="F8" s="43"/>
      <c r="G8" s="3">
        <f>F8</f>
        <v>0</v>
      </c>
    </row>
    <row r="9" spans="1:7">
      <c r="A9" s="1">
        <v>4070</v>
      </c>
      <c r="B9" t="s">
        <v>6</v>
      </c>
      <c r="D9" s="29">
        <v>0</v>
      </c>
      <c r="F9" s="48"/>
      <c r="G9" s="63">
        <f>F9</f>
        <v>0</v>
      </c>
    </row>
    <row r="10" spans="1:7" ht="12.75" thickBot="1">
      <c r="C10" s="2" t="s">
        <v>62</v>
      </c>
      <c r="D10" s="30">
        <f>SUM(D6:E9)</f>
        <v>2600</v>
      </c>
      <c r="E10" s="2" t="s">
        <v>48</v>
      </c>
      <c r="F10" s="50">
        <f>SUM(F8:F9)</f>
        <v>0</v>
      </c>
      <c r="G10" s="56">
        <f>SUM(G7:G9)</f>
        <v>2400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200">
        <v>4180</v>
      </c>
      <c r="B13" s="196" t="s">
        <v>271</v>
      </c>
      <c r="C13" s="9"/>
      <c r="D13" s="24">
        <v>1328</v>
      </c>
      <c r="F13" s="9"/>
      <c r="G13" s="61">
        <f>(D13-F13)</f>
        <v>1328</v>
      </c>
    </row>
    <row r="14" spans="1:7">
      <c r="A14" s="20">
        <v>4750</v>
      </c>
      <c r="B14" s="196" t="s">
        <v>519</v>
      </c>
      <c r="C14" s="9"/>
      <c r="D14" s="29">
        <v>1272</v>
      </c>
      <c r="F14" s="48"/>
      <c r="G14" s="63">
        <f>(D14-F14)</f>
        <v>1272</v>
      </c>
    </row>
    <row r="15" spans="1:7" ht="12.75" thickBot="1">
      <c r="C15" s="2" t="s">
        <v>62</v>
      </c>
      <c r="D15" s="30">
        <f>SUM(D13:D14)</f>
        <v>2600</v>
      </c>
      <c r="E15" s="74" t="s">
        <v>48</v>
      </c>
      <c r="F15" s="50">
        <f>SUM(F13:F14)</f>
        <v>0</v>
      </c>
      <c r="G15" s="66">
        <f>SUM(G13:G14)</f>
        <v>2600</v>
      </c>
    </row>
    <row r="16" spans="1:7" ht="12.75" thickTop="1"/>
  </sheetData>
  <pageMargins left="0.7" right="0.7" top="0.75" bottom="0.75" header="0.3" footer="0.3"/>
  <pageSetup orientation="portrait" horizontalDpi="0" verticalDpi="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activeCell="B25" sqref="B25"/>
    </sheetView>
  </sheetViews>
  <sheetFormatPr defaultColWidth="9" defaultRowHeight="12"/>
  <cols>
    <col min="1" max="1" width="10.7109375" customWidth="1"/>
    <col min="2" max="2" width="34.7109375" customWidth="1"/>
    <col min="3" max="3" width="11.7109375" customWidth="1"/>
    <col min="4" max="4" width="12" bestFit="1" customWidth="1"/>
    <col min="5" max="5" width="5" customWidth="1"/>
    <col min="6" max="6" width="12.42578125" bestFit="1" customWidth="1"/>
    <col min="7" max="7" width="13" customWidth="1"/>
  </cols>
  <sheetData>
    <row r="1" spans="1:7" ht="16.5">
      <c r="A1" s="10" t="s">
        <v>5</v>
      </c>
      <c r="B1" s="19"/>
      <c r="C1" s="19"/>
      <c r="D1" s="10" t="s">
        <v>598</v>
      </c>
    </row>
    <row r="3" spans="1:7">
      <c r="A3" s="5" t="s">
        <v>49</v>
      </c>
      <c r="B3" s="6" t="s">
        <v>122</v>
      </c>
    </row>
    <row r="4" spans="1:7">
      <c r="A4" s="5"/>
      <c r="B4" s="6"/>
    </row>
    <row r="5" spans="1:7">
      <c r="A5" s="5" t="s">
        <v>44</v>
      </c>
      <c r="B5" s="6"/>
      <c r="F5" s="6" t="s">
        <v>142</v>
      </c>
      <c r="G5" s="6" t="s">
        <v>143</v>
      </c>
    </row>
    <row r="6" spans="1:7" ht="12.75" thickBot="1">
      <c r="A6" s="17" t="s">
        <v>46</v>
      </c>
      <c r="B6" s="17"/>
      <c r="C6" s="17"/>
      <c r="D6" s="18" t="s">
        <v>598</v>
      </c>
      <c r="F6" s="14"/>
      <c r="G6" s="14"/>
    </row>
    <row r="7" spans="1:7">
      <c r="A7" s="1">
        <v>4000</v>
      </c>
      <c r="B7" t="s">
        <v>43</v>
      </c>
      <c r="D7" s="26">
        <v>62000</v>
      </c>
      <c r="F7" s="72">
        <f>F21</f>
        <v>0</v>
      </c>
      <c r="G7" s="72">
        <f>D7-F7</f>
        <v>62000</v>
      </c>
    </row>
    <row r="8" spans="1:7" ht="12.75" thickBot="1">
      <c r="C8" s="2" t="s">
        <v>62</v>
      </c>
      <c r="D8" s="27">
        <f>SUM(D7:D7)</f>
        <v>62000</v>
      </c>
      <c r="E8" s="2" t="s">
        <v>48</v>
      </c>
      <c r="F8" s="50"/>
      <c r="G8" s="56">
        <f>SUM(G7:G7)</f>
        <v>62000</v>
      </c>
    </row>
    <row r="9" spans="1:7" ht="12.75" thickTop="1">
      <c r="D9" s="26"/>
    </row>
    <row r="10" spans="1:7" ht="12.75" thickBot="1">
      <c r="A10" s="13" t="s">
        <v>45</v>
      </c>
      <c r="B10" s="14"/>
      <c r="C10" s="14"/>
      <c r="D10" s="28"/>
      <c r="F10" s="14"/>
      <c r="G10" s="14"/>
    </row>
    <row r="11" spans="1:7">
      <c r="A11" s="20">
        <v>4180</v>
      </c>
      <c r="B11" s="22" t="s">
        <v>271</v>
      </c>
      <c r="C11" s="51"/>
      <c r="D11" s="24">
        <v>2000</v>
      </c>
      <c r="F11" s="51"/>
      <c r="G11" s="24">
        <f t="shared" ref="G11:G20" si="0">D11-F11</f>
        <v>2000</v>
      </c>
    </row>
    <row r="12" spans="1:7">
      <c r="A12" s="55">
        <v>4200</v>
      </c>
      <c r="B12" s="199" t="s">
        <v>667</v>
      </c>
      <c r="C12" s="44"/>
      <c r="D12" s="26">
        <v>1000</v>
      </c>
      <c r="F12" s="51"/>
      <c r="G12" s="61">
        <f t="shared" si="0"/>
        <v>1000</v>
      </c>
    </row>
    <row r="13" spans="1:7">
      <c r="A13" s="20">
        <v>4210</v>
      </c>
      <c r="B13" s="196" t="s">
        <v>668</v>
      </c>
      <c r="C13" s="51"/>
      <c r="D13" s="26">
        <v>18000</v>
      </c>
      <c r="F13" s="51"/>
      <c r="G13" s="61">
        <f t="shared" si="0"/>
        <v>18000</v>
      </c>
    </row>
    <row r="14" spans="1:7">
      <c r="A14" s="20">
        <v>4220</v>
      </c>
      <c r="B14" s="196" t="s">
        <v>669</v>
      </c>
      <c r="C14" s="51"/>
      <c r="D14" s="26">
        <v>4200</v>
      </c>
      <c r="F14" s="51"/>
      <c r="G14" s="61">
        <f t="shared" si="0"/>
        <v>4200</v>
      </c>
    </row>
    <row r="15" spans="1:7">
      <c r="A15" s="20">
        <v>4230</v>
      </c>
      <c r="B15" s="196" t="s">
        <v>670</v>
      </c>
      <c r="C15" s="51"/>
      <c r="D15" s="26">
        <v>4000</v>
      </c>
      <c r="F15" s="51"/>
      <c r="G15" s="61">
        <f t="shared" si="0"/>
        <v>4000</v>
      </c>
    </row>
    <row r="16" spans="1:7">
      <c r="A16" s="4">
        <v>4240</v>
      </c>
      <c r="B16" s="199" t="s">
        <v>671</v>
      </c>
      <c r="C16" s="43"/>
      <c r="D16" s="51">
        <v>4000</v>
      </c>
      <c r="F16" s="51"/>
      <c r="G16" s="61">
        <f t="shared" si="0"/>
        <v>4000</v>
      </c>
    </row>
    <row r="17" spans="1:7">
      <c r="A17" s="4">
        <v>4250</v>
      </c>
      <c r="B17" s="199" t="s">
        <v>672</v>
      </c>
      <c r="C17" s="43"/>
      <c r="D17" s="51">
        <v>15000</v>
      </c>
      <c r="E17" s="9"/>
      <c r="F17" s="51"/>
      <c r="G17" s="61">
        <f t="shared" si="0"/>
        <v>15000</v>
      </c>
    </row>
    <row r="18" spans="1:7">
      <c r="A18" s="4">
        <v>4260</v>
      </c>
      <c r="B18" s="199" t="s">
        <v>673</v>
      </c>
      <c r="C18" s="43"/>
      <c r="D18" s="51">
        <v>4000</v>
      </c>
      <c r="E18" s="9"/>
      <c r="F18" s="51"/>
      <c r="G18" s="61">
        <f t="shared" si="0"/>
        <v>4000</v>
      </c>
    </row>
    <row r="19" spans="1:7">
      <c r="A19" s="4">
        <v>4270</v>
      </c>
      <c r="B19" s="199" t="s">
        <v>674</v>
      </c>
      <c r="C19" s="43"/>
      <c r="D19" s="51">
        <v>6000</v>
      </c>
      <c r="E19" s="9"/>
      <c r="F19" s="51"/>
      <c r="G19" s="61">
        <f t="shared" si="0"/>
        <v>6000</v>
      </c>
    </row>
    <row r="20" spans="1:7">
      <c r="A20" s="4">
        <v>4280</v>
      </c>
      <c r="B20" s="199" t="s">
        <v>675</v>
      </c>
      <c r="C20" s="43"/>
      <c r="D20" s="51">
        <v>3800</v>
      </c>
      <c r="E20" s="9"/>
      <c r="F20" s="48"/>
      <c r="G20" s="63">
        <f t="shared" si="0"/>
        <v>3800</v>
      </c>
    </row>
    <row r="21" spans="1:7" ht="12.75" thickBot="1">
      <c r="A21" s="4"/>
      <c r="C21" s="2" t="s">
        <v>62</v>
      </c>
      <c r="D21" s="27">
        <f>SUM(D11:D20)</f>
        <v>62000</v>
      </c>
      <c r="E21" s="74" t="s">
        <v>48</v>
      </c>
      <c r="F21" s="50">
        <f>SUM(F11:F19)</f>
        <v>0</v>
      </c>
      <c r="G21" s="66">
        <f>SUM(G11:G20)</f>
        <v>62000</v>
      </c>
    </row>
    <row r="22" spans="1:7" ht="12.75" thickTop="1">
      <c r="A22" s="20"/>
      <c r="B22" s="9"/>
      <c r="C22" s="9"/>
      <c r="D22" s="26"/>
    </row>
    <row r="24" spans="1:7">
      <c r="B24" s="1"/>
      <c r="D24" s="3"/>
    </row>
    <row r="25" spans="1:7">
      <c r="D25" s="3"/>
    </row>
    <row r="26" spans="1:7">
      <c r="D26" s="3"/>
    </row>
    <row r="27" spans="1:7">
      <c r="D27" s="3"/>
    </row>
    <row r="28" spans="1:7">
      <c r="D28" s="3"/>
    </row>
    <row r="29" spans="1:7">
      <c r="D29" s="3"/>
    </row>
    <row r="30" spans="1:7">
      <c r="D30" s="3"/>
    </row>
    <row r="31" spans="1:7">
      <c r="D31" s="3"/>
    </row>
    <row r="32" spans="1:7">
      <c r="D32" s="3"/>
    </row>
    <row r="33" spans="4:4">
      <c r="D33" s="3"/>
    </row>
    <row r="34" spans="4:4">
      <c r="D34" s="3"/>
    </row>
    <row r="35" spans="4:4">
      <c r="D35" s="3"/>
    </row>
    <row r="36" spans="4:4">
      <c r="D36" s="3"/>
    </row>
    <row r="37" spans="4:4">
      <c r="D37" s="3"/>
    </row>
    <row r="38" spans="4:4">
      <c r="D38" s="3"/>
    </row>
    <row r="39" spans="4:4">
      <c r="D39" s="3"/>
    </row>
    <row r="40" spans="4:4">
      <c r="D40" s="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workbookViewId="0">
      <selection activeCell="H39" sqref="H39"/>
    </sheetView>
  </sheetViews>
  <sheetFormatPr defaultRowHeight="12"/>
  <cols>
    <col min="1" max="1" width="10.5703125" customWidth="1"/>
    <col min="2" max="2" width="33.85546875" customWidth="1"/>
    <col min="3" max="3" width="11.28515625" customWidth="1"/>
    <col min="4" max="4" width="10.85546875" bestFit="1" customWidth="1"/>
    <col min="5" max="5" width="7.140625" bestFit="1" customWidth="1"/>
    <col min="6" max="6" width="12.42578125" bestFit="1" customWidth="1"/>
    <col min="7" max="7" width="12" customWidth="1"/>
  </cols>
  <sheetData>
    <row r="1" spans="1:8" ht="16.5">
      <c r="A1" s="10" t="s">
        <v>579</v>
      </c>
      <c r="B1" s="19"/>
      <c r="C1" s="19"/>
      <c r="D1" s="10" t="s">
        <v>598</v>
      </c>
    </row>
    <row r="3" spans="1:8" ht="12.75">
      <c r="A3" s="5" t="s">
        <v>49</v>
      </c>
      <c r="B3" s="6" t="s">
        <v>172</v>
      </c>
      <c r="C3" s="142"/>
      <c r="D3" s="142"/>
      <c r="E3" s="142"/>
      <c r="F3" s="142"/>
      <c r="G3" s="142"/>
      <c r="H3" s="142"/>
    </row>
    <row r="4" spans="1:8" ht="12.75">
      <c r="A4" s="142"/>
      <c r="B4" s="142"/>
      <c r="C4" s="142"/>
      <c r="D4" s="142"/>
      <c r="E4" s="142"/>
      <c r="F4" s="142"/>
      <c r="G4" s="142"/>
      <c r="H4" s="142"/>
    </row>
    <row r="5" spans="1:8" ht="12.75">
      <c r="A5" s="5" t="s">
        <v>44</v>
      </c>
      <c r="B5" s="25"/>
      <c r="C5" s="25"/>
      <c r="D5" s="145"/>
      <c r="E5" s="25"/>
      <c r="F5" s="6" t="s">
        <v>142</v>
      </c>
      <c r="G5" s="6" t="s">
        <v>143</v>
      </c>
      <c r="H5" s="142"/>
    </row>
    <row r="6" spans="1:8" ht="13.5" thickBot="1">
      <c r="A6" s="17" t="s">
        <v>46</v>
      </c>
      <c r="B6" s="64"/>
      <c r="C6" s="64"/>
      <c r="D6" s="31" t="s">
        <v>598</v>
      </c>
      <c r="E6" s="25"/>
      <c r="F6" s="64"/>
      <c r="G6" s="64"/>
      <c r="H6" s="142"/>
    </row>
    <row r="7" spans="1:8" ht="12.75">
      <c r="A7" s="146">
        <v>4000</v>
      </c>
      <c r="B7" s="25" t="s">
        <v>43</v>
      </c>
      <c r="C7" s="25"/>
      <c r="D7" s="26">
        <v>4308.6000000000004</v>
      </c>
      <c r="E7" s="25"/>
      <c r="F7" s="44">
        <f>F22</f>
        <v>0</v>
      </c>
      <c r="G7" s="26">
        <f>D7-F7</f>
        <v>4308.6000000000004</v>
      </c>
      <c r="H7" s="142"/>
    </row>
    <row r="8" spans="1:8" ht="12.75">
      <c r="A8" s="146">
        <v>4010</v>
      </c>
      <c r="B8" s="25" t="s">
        <v>38</v>
      </c>
      <c r="C8" s="22"/>
      <c r="D8" s="24">
        <v>4000</v>
      </c>
      <c r="E8" s="22"/>
      <c r="F8" s="46"/>
      <c r="G8" s="24">
        <f>F8</f>
        <v>0</v>
      </c>
      <c r="H8" s="142"/>
    </row>
    <row r="9" spans="1:8" ht="12.75">
      <c r="A9" s="146">
        <v>4070</v>
      </c>
      <c r="B9" s="25" t="s">
        <v>6</v>
      </c>
      <c r="C9" s="102"/>
      <c r="D9" s="29">
        <v>200</v>
      </c>
      <c r="E9" s="22"/>
      <c r="F9" s="54"/>
      <c r="G9" s="29">
        <f>F9</f>
        <v>0</v>
      </c>
      <c r="H9" s="142"/>
    </row>
    <row r="10" spans="1:8" ht="13.5" thickBot="1">
      <c r="A10" s="25"/>
      <c r="B10" s="25"/>
      <c r="C10" s="65" t="s">
        <v>62</v>
      </c>
      <c r="D10" s="30">
        <f>SUM(D7:D9)</f>
        <v>8508.6</v>
      </c>
      <c r="E10" s="65" t="s">
        <v>48</v>
      </c>
      <c r="F10" s="71">
        <f>SUM(F8:F9)</f>
        <v>0</v>
      </c>
      <c r="G10" s="56">
        <f>SUM(G7:G9)</f>
        <v>4308.6000000000004</v>
      </c>
      <c r="H10" s="142"/>
    </row>
    <row r="11" spans="1:8" ht="13.5" thickTop="1">
      <c r="A11" s="25"/>
      <c r="B11" s="25"/>
      <c r="C11" s="25"/>
      <c r="D11" s="26"/>
      <c r="E11" s="25"/>
      <c r="F11" s="25"/>
      <c r="G11" s="25"/>
      <c r="H11" s="142"/>
    </row>
    <row r="12" spans="1:8" ht="13.5" thickBot="1">
      <c r="A12" s="13" t="s">
        <v>45</v>
      </c>
      <c r="B12" s="64"/>
      <c r="C12" s="64"/>
      <c r="D12" s="28"/>
      <c r="E12" s="25"/>
      <c r="F12" s="64"/>
      <c r="G12" s="64"/>
      <c r="H12" s="142"/>
    </row>
    <row r="13" spans="1:8" ht="12.75">
      <c r="A13" s="20">
        <v>4100</v>
      </c>
      <c r="B13" s="22" t="s">
        <v>39</v>
      </c>
      <c r="C13" s="22"/>
      <c r="D13" s="144">
        <f>C42</f>
        <v>608.6</v>
      </c>
      <c r="E13" s="22"/>
      <c r="F13" s="46"/>
      <c r="G13" s="46">
        <f t="shared" ref="G13:G20" si="0">D13-F13</f>
        <v>608.6</v>
      </c>
      <c r="H13" s="142"/>
    </row>
    <row r="14" spans="1:8" ht="12.75">
      <c r="A14" s="20">
        <v>4130</v>
      </c>
      <c r="B14" s="201" t="s">
        <v>632</v>
      </c>
      <c r="C14" s="22"/>
      <c r="D14" s="144">
        <v>700</v>
      </c>
      <c r="E14" s="22"/>
      <c r="F14" s="105"/>
      <c r="G14" s="46">
        <f t="shared" si="0"/>
        <v>700</v>
      </c>
      <c r="H14" s="143"/>
    </row>
    <row r="15" spans="1:8" ht="12.75">
      <c r="A15" s="20">
        <v>4180</v>
      </c>
      <c r="B15" s="22" t="s">
        <v>158</v>
      </c>
      <c r="C15" s="22"/>
      <c r="D15" s="46">
        <v>350</v>
      </c>
      <c r="E15" s="22"/>
      <c r="F15" s="46"/>
      <c r="G15" s="24">
        <f t="shared" si="0"/>
        <v>350</v>
      </c>
      <c r="H15" s="142"/>
    </row>
    <row r="16" spans="1:8" ht="12.75">
      <c r="A16" s="20">
        <v>4200</v>
      </c>
      <c r="B16" s="196" t="s">
        <v>492</v>
      </c>
      <c r="C16" s="22"/>
      <c r="D16" s="144">
        <v>900</v>
      </c>
      <c r="E16" s="22"/>
      <c r="F16" s="46"/>
      <c r="G16" s="46">
        <f t="shared" si="0"/>
        <v>900</v>
      </c>
      <c r="H16" s="142"/>
    </row>
    <row r="17" spans="1:8" ht="12.75">
      <c r="A17" s="20">
        <v>4210</v>
      </c>
      <c r="B17" s="201" t="s">
        <v>493</v>
      </c>
      <c r="C17" s="22"/>
      <c r="D17" s="144">
        <v>1250</v>
      </c>
      <c r="E17" s="22"/>
      <c r="F17" s="46"/>
      <c r="G17" s="46">
        <f t="shared" si="0"/>
        <v>1250</v>
      </c>
      <c r="H17" s="142"/>
    </row>
    <row r="18" spans="1:8" ht="12.75">
      <c r="A18" s="20">
        <v>4220</v>
      </c>
      <c r="B18" s="201" t="s">
        <v>494</v>
      </c>
      <c r="C18" s="22"/>
      <c r="D18" s="144">
        <v>500</v>
      </c>
      <c r="E18" s="22"/>
      <c r="F18" s="105"/>
      <c r="G18" s="46">
        <f t="shared" si="0"/>
        <v>500</v>
      </c>
      <c r="H18" s="142"/>
    </row>
    <row r="19" spans="1:8" ht="12.75">
      <c r="A19" s="20">
        <v>4230</v>
      </c>
      <c r="B19" s="201" t="s">
        <v>495</v>
      </c>
      <c r="C19" s="22"/>
      <c r="D19" s="144">
        <v>1800</v>
      </c>
      <c r="E19" s="22"/>
      <c r="F19" s="105"/>
      <c r="G19" s="46">
        <f t="shared" si="0"/>
        <v>1800</v>
      </c>
      <c r="H19" s="142"/>
    </row>
    <row r="20" spans="1:8" ht="12.75">
      <c r="A20" s="20">
        <v>4240</v>
      </c>
      <c r="B20" s="201" t="s">
        <v>496</v>
      </c>
      <c r="C20" s="22"/>
      <c r="D20" s="144">
        <v>150</v>
      </c>
      <c r="E20" s="22"/>
      <c r="F20" s="105"/>
      <c r="G20" s="46">
        <f t="shared" si="0"/>
        <v>150</v>
      </c>
      <c r="H20" s="142"/>
    </row>
    <row r="21" spans="1:8" ht="12.75">
      <c r="A21" s="20">
        <v>4755</v>
      </c>
      <c r="B21" s="201" t="s">
        <v>497</v>
      </c>
      <c r="C21" s="102"/>
      <c r="D21" s="157">
        <v>2250</v>
      </c>
      <c r="E21" s="22"/>
      <c r="F21" s="127"/>
      <c r="G21" s="54">
        <f>D21-F21</f>
        <v>2250</v>
      </c>
      <c r="H21" s="142"/>
    </row>
    <row r="22" spans="1:8" ht="13.5" thickBot="1">
      <c r="A22" s="25"/>
      <c r="B22" s="25"/>
      <c r="C22" s="65" t="s">
        <v>62</v>
      </c>
      <c r="D22" s="30">
        <f>SUM(D13:D21)</f>
        <v>8508.6</v>
      </c>
      <c r="E22" s="147" t="s">
        <v>48</v>
      </c>
      <c r="F22" s="71">
        <f>SUM(F13:F21)</f>
        <v>0</v>
      </c>
      <c r="G22" s="58">
        <f>SUM(G13:G21)</f>
        <v>8508.6</v>
      </c>
      <c r="H22" s="142"/>
    </row>
    <row r="23" spans="1:8" ht="12.75" thickTop="1">
      <c r="A23" s="25"/>
      <c r="B23" s="25"/>
      <c r="C23" s="25"/>
      <c r="D23" s="25"/>
      <c r="E23" s="25"/>
      <c r="F23" s="25"/>
      <c r="G23" s="25"/>
    </row>
    <row r="24" spans="1:8">
      <c r="A24" s="94" t="s">
        <v>159</v>
      </c>
      <c r="F24" s="25"/>
      <c r="G24" s="25"/>
    </row>
    <row r="25" spans="1:8" ht="12.75" thickBot="1">
      <c r="A25" s="16" t="s">
        <v>164</v>
      </c>
      <c r="B25" s="17" t="s">
        <v>160</v>
      </c>
      <c r="C25" s="17" t="s">
        <v>161</v>
      </c>
      <c r="D25" s="17" t="s">
        <v>162</v>
      </c>
      <c r="E25" s="17"/>
    </row>
    <row r="26" spans="1:8">
      <c r="A26">
        <v>6164</v>
      </c>
      <c r="B26" t="s">
        <v>338</v>
      </c>
      <c r="C26" s="43">
        <v>149</v>
      </c>
      <c r="D26" s="60">
        <v>40952</v>
      </c>
      <c r="E26" s="21"/>
    </row>
    <row r="27" spans="1:8">
      <c r="A27">
        <v>6165</v>
      </c>
      <c r="B27" t="s">
        <v>339</v>
      </c>
      <c r="C27" s="43">
        <v>295</v>
      </c>
      <c r="D27" s="60">
        <v>40952</v>
      </c>
      <c r="E27" s="21"/>
    </row>
    <row r="28" spans="1:8">
      <c r="A28">
        <v>6166</v>
      </c>
      <c r="B28" t="s">
        <v>340</v>
      </c>
      <c r="C28" s="43">
        <v>265</v>
      </c>
      <c r="D28" s="60">
        <v>40952</v>
      </c>
      <c r="E28" s="21"/>
    </row>
    <row r="29" spans="1:8">
      <c r="A29">
        <v>6167</v>
      </c>
      <c r="B29" t="s">
        <v>341</v>
      </c>
      <c r="C29" s="43">
        <v>137</v>
      </c>
      <c r="D29" s="60">
        <v>40952</v>
      </c>
    </row>
    <row r="30" spans="1:8">
      <c r="A30">
        <v>6168</v>
      </c>
      <c r="B30" t="s">
        <v>342</v>
      </c>
      <c r="C30" s="43">
        <v>270</v>
      </c>
      <c r="D30" s="60">
        <v>40952</v>
      </c>
    </row>
    <row r="31" spans="1:8">
      <c r="A31">
        <v>6321</v>
      </c>
      <c r="B31" t="s">
        <v>430</v>
      </c>
      <c r="C31" s="43">
        <v>161</v>
      </c>
      <c r="D31" s="60">
        <v>41537</v>
      </c>
    </row>
    <row r="32" spans="1:8">
      <c r="A32">
        <v>6322</v>
      </c>
      <c r="B32" t="s">
        <v>342</v>
      </c>
      <c r="C32" s="43">
        <v>249</v>
      </c>
      <c r="D32" s="60">
        <v>41537</v>
      </c>
    </row>
    <row r="33" spans="1:4">
      <c r="A33">
        <v>6323</v>
      </c>
      <c r="B33" t="s">
        <v>431</v>
      </c>
      <c r="C33" s="43">
        <v>139</v>
      </c>
      <c r="D33" s="60">
        <v>41537</v>
      </c>
    </row>
    <row r="34" spans="1:4">
      <c r="A34">
        <v>6324</v>
      </c>
      <c r="B34" t="s">
        <v>431</v>
      </c>
      <c r="C34" s="43">
        <v>139</v>
      </c>
      <c r="D34" s="60">
        <v>41537</v>
      </c>
    </row>
    <row r="35" spans="1:4">
      <c r="A35">
        <v>6325</v>
      </c>
      <c r="B35" t="s">
        <v>432</v>
      </c>
      <c r="C35" s="43">
        <v>209</v>
      </c>
      <c r="D35" s="60">
        <v>41537</v>
      </c>
    </row>
    <row r="36" spans="1:4">
      <c r="A36">
        <v>6326</v>
      </c>
      <c r="B36" t="s">
        <v>433</v>
      </c>
      <c r="C36" s="43">
        <v>365</v>
      </c>
      <c r="D36" s="60">
        <v>41537</v>
      </c>
    </row>
    <row r="37" spans="1:4">
      <c r="A37">
        <v>6331</v>
      </c>
      <c r="B37" t="s">
        <v>434</v>
      </c>
      <c r="C37" s="43">
        <v>256</v>
      </c>
      <c r="D37" s="60">
        <v>41537</v>
      </c>
    </row>
    <row r="38" spans="1:4">
      <c r="A38">
        <v>6378</v>
      </c>
      <c r="B38" t="s">
        <v>454</v>
      </c>
      <c r="C38" s="43">
        <v>119</v>
      </c>
      <c r="D38" s="60">
        <v>41674</v>
      </c>
    </row>
    <row r="39" spans="1:4">
      <c r="A39">
        <v>6379</v>
      </c>
      <c r="B39" t="s">
        <v>455</v>
      </c>
      <c r="C39" s="43">
        <v>170</v>
      </c>
      <c r="D39" s="60">
        <v>41674</v>
      </c>
    </row>
    <row r="40" spans="1:4">
      <c r="A40">
        <v>6380</v>
      </c>
      <c r="B40" t="s">
        <v>456</v>
      </c>
      <c r="C40" s="43">
        <v>120</v>
      </c>
      <c r="D40" s="60">
        <v>41674</v>
      </c>
    </row>
    <row r="41" spans="1:4" ht="12.75" thickBot="1">
      <c r="A41" s="4"/>
      <c r="B41" s="2" t="s">
        <v>48</v>
      </c>
      <c r="C41" s="50">
        <f>SUM(C26:C40)</f>
        <v>3043</v>
      </c>
    </row>
    <row r="42" spans="1:4" ht="12.75" thickTop="1">
      <c r="A42" s="4"/>
      <c r="B42" s="6" t="s">
        <v>597</v>
      </c>
      <c r="C42" s="96">
        <f>SUM(C41/5)</f>
        <v>608.6</v>
      </c>
    </row>
    <row r="43" spans="1:4">
      <c r="A43" s="4"/>
      <c r="B43" s="42" t="s">
        <v>165</v>
      </c>
      <c r="C43" s="97">
        <f>Depreciation!B25</f>
        <v>2355.36</v>
      </c>
    </row>
    <row r="44" spans="1:4">
      <c r="A44" s="4"/>
      <c r="B44" s="99" t="s">
        <v>167</v>
      </c>
      <c r="C44" s="98">
        <f>Depreciation!D25</f>
        <v>0</v>
      </c>
    </row>
    <row r="45" spans="1:4" ht="12.75" thickBot="1">
      <c r="A45" s="4"/>
      <c r="B45" s="100" t="s">
        <v>166</v>
      </c>
      <c r="C45" s="101">
        <f>SUM(C42+C43-C44)</f>
        <v>2963.96</v>
      </c>
    </row>
    <row r="46" spans="1:4" ht="12.75" thickTop="1">
      <c r="A46" s="25"/>
      <c r="B46" s="25"/>
      <c r="C46" s="25"/>
      <c r="D46" s="25"/>
    </row>
    <row r="51" spans="1:4">
      <c r="A51" s="94" t="s">
        <v>599</v>
      </c>
    </row>
    <row r="52" spans="1:4" ht="12.75" thickBot="1">
      <c r="A52" s="16" t="s">
        <v>164</v>
      </c>
      <c r="B52" s="17" t="s">
        <v>160</v>
      </c>
      <c r="C52" s="17" t="s">
        <v>161</v>
      </c>
      <c r="D52" s="17" t="s">
        <v>162</v>
      </c>
    </row>
    <row r="53" spans="1:4">
      <c r="C53" s="43"/>
    </row>
    <row r="54" spans="1:4">
      <c r="C54" s="43"/>
    </row>
    <row r="55" spans="1:4">
      <c r="C55" s="43"/>
    </row>
    <row r="56" spans="1:4">
      <c r="C56" s="43"/>
    </row>
    <row r="57" spans="1:4">
      <c r="C57" s="43"/>
    </row>
    <row r="58" spans="1:4">
      <c r="C58" s="43"/>
    </row>
    <row r="59" spans="1:4">
      <c r="C59" s="43"/>
    </row>
    <row r="60" spans="1:4">
      <c r="C60" s="43"/>
    </row>
    <row r="61" spans="1:4">
      <c r="C61" s="43"/>
    </row>
    <row r="62" spans="1:4">
      <c r="C62" s="43"/>
    </row>
    <row r="63" spans="1:4">
      <c r="C63" s="43"/>
    </row>
    <row r="64" spans="1:4">
      <c r="C64" s="43"/>
    </row>
    <row r="65" spans="3:3">
      <c r="C65" s="43"/>
    </row>
    <row r="66" spans="3:3">
      <c r="C66" s="43"/>
    </row>
    <row r="67" spans="3:3">
      <c r="C67" s="43"/>
    </row>
    <row r="68" spans="3:3">
      <c r="C68" s="43"/>
    </row>
    <row r="89" spans="5:5">
      <c r="E89" s="25"/>
    </row>
    <row r="95" spans="5:5">
      <c r="E95" s="21"/>
    </row>
  </sheetData>
  <phoneticPr fontId="12" type="noConversion"/>
  <pageMargins left="0.75" right="0.75" top="1" bottom="1" header="0.5" footer="0.5"/>
  <pageSetup orientation="portrait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T51" sqref="T51"/>
    </sheetView>
  </sheetViews>
  <sheetFormatPr defaultRowHeight="12"/>
  <cols>
    <col min="1" max="1" width="16" customWidth="1"/>
    <col min="2" max="2" width="15.7109375" customWidth="1"/>
    <col min="6" max="6" width="15" customWidth="1"/>
  </cols>
  <sheetData>
    <row r="1" spans="1:7" ht="16.5">
      <c r="A1" s="10" t="s">
        <v>411</v>
      </c>
      <c r="B1" s="19"/>
      <c r="C1" s="19"/>
      <c r="D1" s="10" t="s">
        <v>598</v>
      </c>
    </row>
    <row r="3" spans="1:7">
      <c r="A3" s="5" t="s">
        <v>49</v>
      </c>
      <c r="B3" s="6" t="s">
        <v>425</v>
      </c>
    </row>
    <row r="5" spans="1:7">
      <c r="A5" s="5" t="s">
        <v>44</v>
      </c>
      <c r="D5" s="38"/>
      <c r="F5" s="6" t="s">
        <v>142</v>
      </c>
      <c r="G5" s="6" t="s">
        <v>143</v>
      </c>
    </row>
    <row r="6" spans="1:7" ht="12.75" thickBot="1">
      <c r="A6" s="17" t="s">
        <v>46</v>
      </c>
      <c r="B6" s="14"/>
      <c r="C6" s="14"/>
      <c r="D6" s="31" t="s">
        <v>598</v>
      </c>
      <c r="F6" s="14"/>
      <c r="G6" s="14"/>
    </row>
    <row r="7" spans="1:7">
      <c r="A7" s="1">
        <v>4000</v>
      </c>
      <c r="B7" t="s">
        <v>43</v>
      </c>
      <c r="D7" s="26">
        <v>200</v>
      </c>
      <c r="F7" s="61">
        <f>F15</f>
        <v>0</v>
      </c>
      <c r="G7" s="61">
        <f>D7-F7</f>
        <v>200</v>
      </c>
    </row>
    <row r="8" spans="1:7">
      <c r="A8" s="1">
        <v>4010</v>
      </c>
      <c r="B8" t="s">
        <v>38</v>
      </c>
      <c r="D8" s="46">
        <v>200</v>
      </c>
      <c r="F8" s="61"/>
      <c r="G8" s="61">
        <f>F8</f>
        <v>0</v>
      </c>
    </row>
    <row r="9" spans="1:7">
      <c r="A9" s="1">
        <v>4070</v>
      </c>
      <c r="B9" t="s">
        <v>6</v>
      </c>
      <c r="D9" s="46">
        <v>150</v>
      </c>
      <c r="F9" s="76"/>
      <c r="G9" s="76">
        <f>F9</f>
        <v>0</v>
      </c>
    </row>
    <row r="10" spans="1:7" ht="12.75" thickBot="1">
      <c r="A10" s="1"/>
      <c r="C10" s="2" t="s">
        <v>62</v>
      </c>
      <c r="D10" s="27">
        <f>SUM(D7:D9)</f>
        <v>550</v>
      </c>
      <c r="E10" s="2" t="s">
        <v>48</v>
      </c>
      <c r="F10" s="50">
        <f>SUM(F8:F9)</f>
        <v>0</v>
      </c>
      <c r="G10" s="56">
        <f>SUM(G7:G9)</f>
        <v>200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1">
        <v>4200</v>
      </c>
      <c r="B13" s="25" t="s">
        <v>199</v>
      </c>
      <c r="C13" s="9"/>
      <c r="D13" s="24">
        <v>225</v>
      </c>
      <c r="F13" s="51"/>
      <c r="G13" s="61">
        <f>D13-F13</f>
        <v>225</v>
      </c>
    </row>
    <row r="14" spans="1:7">
      <c r="A14" s="1">
        <v>4210</v>
      </c>
      <c r="B14" s="25" t="s">
        <v>200</v>
      </c>
      <c r="C14" s="9"/>
      <c r="D14" s="29">
        <v>325</v>
      </c>
      <c r="F14" s="48"/>
      <c r="G14" s="63">
        <f>D14-F14</f>
        <v>325</v>
      </c>
    </row>
    <row r="15" spans="1:7" ht="12.75" thickBot="1">
      <c r="A15" s="1"/>
      <c r="C15" s="2" t="s">
        <v>62</v>
      </c>
      <c r="D15" s="58">
        <f>SUM(D13:D14)</f>
        <v>550</v>
      </c>
      <c r="E15" s="74" t="s">
        <v>48</v>
      </c>
      <c r="F15" s="50">
        <f>SUM(F13:F14)</f>
        <v>0</v>
      </c>
      <c r="G15" s="66">
        <f>SUM(G13:G14)</f>
        <v>550</v>
      </c>
    </row>
    <row r="16" spans="1:7" ht="12.75" thickTop="1">
      <c r="A16" s="1"/>
      <c r="C16" s="9"/>
      <c r="D16" s="24"/>
    </row>
  </sheetData>
  <pageMargins left="0.7" right="0.7" top="0.75" bottom="0.75" header="0.3" footer="0.3"/>
  <pageSetup orientation="portrait" horizontalDpi="0" verticalDpi="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D32" sqref="D32"/>
    </sheetView>
  </sheetViews>
  <sheetFormatPr defaultRowHeight="12"/>
  <cols>
    <col min="1" max="1" width="12.85546875" customWidth="1"/>
    <col min="2" max="2" width="24.5703125" customWidth="1"/>
    <col min="4" max="4" width="14.5703125" customWidth="1"/>
    <col min="6" max="6" width="13" customWidth="1"/>
    <col min="7" max="7" width="11.28515625" customWidth="1"/>
  </cols>
  <sheetData>
    <row r="1" spans="1:7" ht="16.5">
      <c r="A1" s="10" t="s">
        <v>280</v>
      </c>
      <c r="B1" s="19"/>
      <c r="C1" s="19"/>
      <c r="D1" s="10" t="s">
        <v>598</v>
      </c>
    </row>
    <row r="3" spans="1:7">
      <c r="A3" s="5" t="s">
        <v>49</v>
      </c>
      <c r="B3" s="6" t="s">
        <v>281</v>
      </c>
    </row>
    <row r="4" spans="1:7">
      <c r="A4" s="5"/>
      <c r="B4" s="6"/>
    </row>
    <row r="5" spans="1:7">
      <c r="A5" s="5" t="s">
        <v>44</v>
      </c>
      <c r="B5" s="6"/>
      <c r="F5" s="6" t="s">
        <v>142</v>
      </c>
      <c r="G5" s="6" t="s">
        <v>143</v>
      </c>
    </row>
    <row r="6" spans="1:7" ht="12.75" thickBot="1">
      <c r="A6" s="17" t="s">
        <v>46</v>
      </c>
      <c r="B6" s="17"/>
      <c r="C6" s="17"/>
      <c r="D6" s="18" t="s">
        <v>598</v>
      </c>
      <c r="F6" s="14"/>
      <c r="G6" s="14"/>
    </row>
    <row r="7" spans="1:7">
      <c r="A7" s="1">
        <v>4000</v>
      </c>
      <c r="B7" t="s">
        <v>43</v>
      </c>
      <c r="D7" s="26">
        <v>4000</v>
      </c>
      <c r="F7" s="43">
        <f>F16</f>
        <v>0</v>
      </c>
      <c r="G7" s="3">
        <f>D7-F7</f>
        <v>4000</v>
      </c>
    </row>
    <row r="8" spans="1:7">
      <c r="A8" s="1">
        <v>4010</v>
      </c>
      <c r="B8" t="s">
        <v>38</v>
      </c>
      <c r="D8" s="26">
        <v>450</v>
      </c>
      <c r="F8" s="43"/>
      <c r="G8" s="3">
        <f>F8</f>
        <v>0</v>
      </c>
    </row>
    <row r="9" spans="1:7">
      <c r="A9" s="1">
        <v>4070</v>
      </c>
      <c r="B9" t="s">
        <v>265</v>
      </c>
      <c r="D9" s="26">
        <v>50</v>
      </c>
      <c r="F9" s="48"/>
      <c r="G9" s="63">
        <f>F9</f>
        <v>0</v>
      </c>
    </row>
    <row r="10" spans="1:7" ht="12.75" thickBot="1">
      <c r="C10" s="2" t="s">
        <v>62</v>
      </c>
      <c r="D10" s="27">
        <f>SUM(D7:D9)</f>
        <v>4500</v>
      </c>
      <c r="E10" s="2" t="s">
        <v>48</v>
      </c>
      <c r="F10" s="50">
        <f>SUM(F8:F9)</f>
        <v>0</v>
      </c>
      <c r="G10" s="56">
        <f>SUM(G7:G9)</f>
        <v>4000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20">
        <v>4200</v>
      </c>
      <c r="B13" s="201" t="s">
        <v>470</v>
      </c>
      <c r="C13" s="9"/>
      <c r="D13" s="26">
        <v>2400</v>
      </c>
      <c r="F13" s="51"/>
      <c r="G13" s="3">
        <f>D13-F13</f>
        <v>2400</v>
      </c>
    </row>
    <row r="14" spans="1:7">
      <c r="A14" s="20">
        <v>4750</v>
      </c>
      <c r="B14" s="201" t="s">
        <v>633</v>
      </c>
      <c r="C14" s="9"/>
      <c r="D14" s="26">
        <v>600</v>
      </c>
      <c r="F14" s="51"/>
      <c r="G14" s="61">
        <f>D14-F14</f>
        <v>600</v>
      </c>
    </row>
    <row r="15" spans="1:7">
      <c r="A15" s="20">
        <v>4755</v>
      </c>
      <c r="B15" s="201" t="s">
        <v>634</v>
      </c>
      <c r="C15" s="9"/>
      <c r="D15" s="26">
        <v>1500</v>
      </c>
      <c r="F15" s="48"/>
      <c r="G15" s="63">
        <f>D15-F15</f>
        <v>1500</v>
      </c>
    </row>
    <row r="16" spans="1:7" ht="12.75" thickBot="1">
      <c r="C16" s="2" t="s">
        <v>62</v>
      </c>
      <c r="D16" s="27">
        <f>SUM(D13:D15)</f>
        <v>4500</v>
      </c>
      <c r="E16" s="74" t="s">
        <v>48</v>
      </c>
      <c r="F16" s="50">
        <f>SUM(F13:F15)</f>
        <v>0</v>
      </c>
      <c r="G16" s="66">
        <f>SUM(G13:G15)</f>
        <v>4500</v>
      </c>
    </row>
    <row r="17" ht="12.75" thickTop="1"/>
  </sheetData>
  <phoneticPr fontId="12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E30" sqref="E30"/>
    </sheetView>
  </sheetViews>
  <sheetFormatPr defaultRowHeight="12"/>
  <cols>
    <col min="1" max="1" width="13.140625" customWidth="1"/>
    <col min="2" max="2" width="23" customWidth="1"/>
    <col min="4" max="4" width="18.28515625" customWidth="1"/>
    <col min="6" max="6" width="13.5703125" customWidth="1"/>
    <col min="7" max="7" width="14.140625" customWidth="1"/>
  </cols>
  <sheetData>
    <row r="1" spans="1:7" ht="16.5">
      <c r="A1" s="10" t="s">
        <v>502</v>
      </c>
      <c r="B1" s="19"/>
      <c r="C1" s="19"/>
      <c r="D1" s="10" t="s">
        <v>598</v>
      </c>
    </row>
    <row r="3" spans="1:7">
      <c r="A3" s="5" t="s">
        <v>47</v>
      </c>
      <c r="B3" s="6" t="s">
        <v>538</v>
      </c>
    </row>
    <row r="5" spans="1:7">
      <c r="A5" s="5" t="s">
        <v>44</v>
      </c>
      <c r="D5" s="38"/>
      <c r="F5" s="6" t="s">
        <v>142</v>
      </c>
      <c r="G5" s="6" t="s">
        <v>143</v>
      </c>
    </row>
    <row r="6" spans="1:7" ht="12.75" thickBot="1">
      <c r="A6" s="17" t="s">
        <v>46</v>
      </c>
      <c r="B6" s="14"/>
      <c r="C6" s="14"/>
      <c r="D6" s="31" t="s">
        <v>598</v>
      </c>
      <c r="F6" s="14"/>
      <c r="G6" s="14"/>
    </row>
    <row r="7" spans="1:7">
      <c r="A7" s="1">
        <v>4000</v>
      </c>
      <c r="B7" t="s">
        <v>43</v>
      </c>
      <c r="D7" s="26">
        <v>1317</v>
      </c>
      <c r="F7" s="43">
        <f>F16</f>
        <v>0</v>
      </c>
      <c r="G7" s="3">
        <f>D7-F7</f>
        <v>1317</v>
      </c>
    </row>
    <row r="8" spans="1:7">
      <c r="A8" s="1">
        <v>4010</v>
      </c>
      <c r="B8" t="s">
        <v>38</v>
      </c>
      <c r="D8" s="26">
        <v>400</v>
      </c>
      <c r="F8" s="43"/>
      <c r="G8" s="3">
        <f>F8</f>
        <v>0</v>
      </c>
    </row>
    <row r="9" spans="1:7">
      <c r="A9" s="1">
        <v>4070</v>
      </c>
      <c r="B9" t="s">
        <v>6</v>
      </c>
      <c r="D9" s="29">
        <v>0</v>
      </c>
      <c r="F9" s="48"/>
      <c r="G9" s="63">
        <f>F9</f>
        <v>0</v>
      </c>
    </row>
    <row r="10" spans="1:7" ht="12.75" thickBot="1">
      <c r="C10" s="2" t="s">
        <v>62</v>
      </c>
      <c r="D10" s="30">
        <f>SUM(D6:E9)</f>
        <v>1717</v>
      </c>
      <c r="E10" s="2" t="s">
        <v>48</v>
      </c>
      <c r="F10" s="50">
        <f>SUM(F8:F9)</f>
        <v>0</v>
      </c>
      <c r="G10" s="56">
        <f>SUM(G7:G9)</f>
        <v>1317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200">
        <v>4130</v>
      </c>
      <c r="B13" s="196" t="s">
        <v>41</v>
      </c>
      <c r="C13" s="9"/>
      <c r="D13" s="24">
        <v>457</v>
      </c>
      <c r="F13" s="9"/>
      <c r="G13" s="61">
        <f>(D13-F13)</f>
        <v>457</v>
      </c>
    </row>
    <row r="14" spans="1:7">
      <c r="A14" s="20">
        <v>4300</v>
      </c>
      <c r="B14" s="196" t="s">
        <v>196</v>
      </c>
      <c r="C14" s="9"/>
      <c r="D14" s="24">
        <v>300</v>
      </c>
      <c r="F14" s="51"/>
      <c r="G14" s="61">
        <f>(D14-F14)</f>
        <v>300</v>
      </c>
    </row>
    <row r="15" spans="1:7">
      <c r="A15" s="1">
        <v>4750</v>
      </c>
      <c r="B15" s="199" t="s">
        <v>503</v>
      </c>
      <c r="D15" s="48">
        <v>960</v>
      </c>
      <c r="E15" s="9"/>
      <c r="F15" s="48"/>
      <c r="G15" s="63">
        <f>D15-F15</f>
        <v>960</v>
      </c>
    </row>
    <row r="16" spans="1:7" ht="12.75" thickBot="1">
      <c r="C16" s="2" t="s">
        <v>62</v>
      </c>
      <c r="D16" s="30">
        <f>SUM(D13:D15)</f>
        <v>1717</v>
      </c>
      <c r="E16" s="74" t="s">
        <v>48</v>
      </c>
      <c r="F16" s="50">
        <f>SUM(F13:F15)</f>
        <v>0</v>
      </c>
      <c r="G16" s="66">
        <f>SUM(G13:G15)</f>
        <v>1717</v>
      </c>
    </row>
    <row r="17" ht="12.75" thickTop="1"/>
  </sheetData>
  <pageMargins left="0.7" right="0.7" top="0.75" bottom="0.75" header="0.3" footer="0.3"/>
  <pageSetup orientation="portrait" horizontalDpi="0" verticalDpi="0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workbookViewId="0">
      <selection activeCell="B46" sqref="B46"/>
    </sheetView>
  </sheetViews>
  <sheetFormatPr defaultColWidth="9" defaultRowHeight="12"/>
  <cols>
    <col min="1" max="1" width="10.85546875" customWidth="1"/>
    <col min="2" max="2" width="22.28515625" bestFit="1" customWidth="1"/>
    <col min="3" max="3" width="12.140625" customWidth="1"/>
    <col min="4" max="4" width="14.140625" bestFit="1" customWidth="1"/>
    <col min="5" max="5" width="5.28515625" bestFit="1" customWidth="1"/>
    <col min="6" max="6" width="12.5703125" bestFit="1" customWidth="1"/>
    <col min="7" max="7" width="12" bestFit="1" customWidth="1"/>
  </cols>
  <sheetData>
    <row r="1" spans="1:7" ht="16.5">
      <c r="A1" s="10" t="s">
        <v>10</v>
      </c>
      <c r="B1" s="19"/>
      <c r="C1" s="19"/>
      <c r="D1" s="10" t="s">
        <v>598</v>
      </c>
    </row>
    <row r="3" spans="1:7">
      <c r="A3" s="5" t="s">
        <v>49</v>
      </c>
      <c r="B3" s="6" t="s">
        <v>123</v>
      </c>
    </row>
    <row r="4" spans="1:7">
      <c r="A4" s="5"/>
      <c r="B4" s="6"/>
    </row>
    <row r="5" spans="1:7">
      <c r="A5" s="5" t="s">
        <v>44</v>
      </c>
      <c r="B5" s="6"/>
      <c r="F5" s="6" t="s">
        <v>142</v>
      </c>
      <c r="G5" s="6" t="s">
        <v>143</v>
      </c>
    </row>
    <row r="6" spans="1:7" ht="12.75" thickBot="1">
      <c r="A6" s="17" t="s">
        <v>46</v>
      </c>
      <c r="B6" s="17"/>
      <c r="C6" s="17"/>
      <c r="D6" s="18" t="s">
        <v>598</v>
      </c>
      <c r="F6" s="14"/>
      <c r="G6" s="14"/>
    </row>
    <row r="7" spans="1:7">
      <c r="A7" s="1">
        <v>4000</v>
      </c>
      <c r="B7" t="s">
        <v>43</v>
      </c>
      <c r="D7" s="26">
        <v>14349.2</v>
      </c>
      <c r="F7" s="61">
        <f>F17</f>
        <v>0</v>
      </c>
      <c r="G7" s="61">
        <f>D7-F7</f>
        <v>14349.2</v>
      </c>
    </row>
    <row r="8" spans="1:7">
      <c r="A8" s="1">
        <v>4020</v>
      </c>
      <c r="B8" s="199" t="s">
        <v>486</v>
      </c>
      <c r="D8" s="26">
        <v>1000</v>
      </c>
      <c r="F8" s="61"/>
      <c r="G8" s="61">
        <f>F8</f>
        <v>0</v>
      </c>
    </row>
    <row r="9" spans="1:7">
      <c r="A9" s="1">
        <v>4030</v>
      </c>
      <c r="B9" t="s">
        <v>89</v>
      </c>
      <c r="D9" s="26">
        <v>1000</v>
      </c>
      <c r="F9" s="63"/>
      <c r="G9" s="63">
        <f>F9</f>
        <v>0</v>
      </c>
    </row>
    <row r="10" spans="1:7" ht="12.75" thickBot="1">
      <c r="C10" s="2" t="s">
        <v>62</v>
      </c>
      <c r="D10" s="27">
        <f>SUM(D7:D9)</f>
        <v>16349.2</v>
      </c>
      <c r="E10" s="2" t="s">
        <v>48</v>
      </c>
      <c r="F10" s="50">
        <f>SUM(F8:F9)</f>
        <v>0</v>
      </c>
      <c r="G10" s="56">
        <f>SUM(G7:G9)</f>
        <v>14349.2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20">
        <v>4100</v>
      </c>
      <c r="B13" s="9" t="s">
        <v>39</v>
      </c>
      <c r="C13" s="9"/>
      <c r="D13" s="26">
        <f>C33</f>
        <v>349.2</v>
      </c>
      <c r="F13" s="51"/>
      <c r="G13" s="61">
        <f>D13-F13</f>
        <v>349.2</v>
      </c>
    </row>
    <row r="14" spans="1:7">
      <c r="A14" s="20">
        <v>4200</v>
      </c>
      <c r="B14" s="9" t="s">
        <v>205</v>
      </c>
      <c r="C14" s="9"/>
      <c r="D14" s="26">
        <v>7750</v>
      </c>
      <c r="F14" s="51"/>
      <c r="G14" s="61">
        <f>D14-F14</f>
        <v>7750</v>
      </c>
    </row>
    <row r="15" spans="1:7">
      <c r="A15" s="20">
        <v>4210</v>
      </c>
      <c r="B15" s="42" t="s">
        <v>206</v>
      </c>
      <c r="C15" s="9"/>
      <c r="D15" s="26">
        <v>7750</v>
      </c>
      <c r="F15" s="51"/>
      <c r="G15" s="61">
        <f>D15-F15</f>
        <v>7750</v>
      </c>
    </row>
    <row r="16" spans="1:7">
      <c r="A16" s="20">
        <v>4220</v>
      </c>
      <c r="B16" s="42" t="s">
        <v>207</v>
      </c>
      <c r="C16" s="9"/>
      <c r="D16" s="26">
        <v>500</v>
      </c>
      <c r="F16" s="48"/>
      <c r="G16" s="63">
        <f>D16-F16</f>
        <v>500</v>
      </c>
    </row>
    <row r="17" spans="1:7" ht="12.75" thickBot="1">
      <c r="C17" s="2" t="s">
        <v>62</v>
      </c>
      <c r="D17" s="27">
        <f>SUM(D13:D16)</f>
        <v>16349.2</v>
      </c>
      <c r="E17" s="74" t="s">
        <v>48</v>
      </c>
      <c r="F17" s="50">
        <f>SUM(F13:F16)</f>
        <v>0</v>
      </c>
      <c r="G17" s="66">
        <f>SUM(G13:G16)</f>
        <v>16349.2</v>
      </c>
    </row>
    <row r="18" spans="1:7" ht="12.75" thickTop="1">
      <c r="B18" s="1"/>
    </row>
    <row r="19" spans="1:7">
      <c r="C19" s="59"/>
    </row>
    <row r="20" spans="1:7">
      <c r="C20" s="59"/>
    </row>
    <row r="21" spans="1:7">
      <c r="C21" s="59"/>
    </row>
    <row r="23" spans="1:7">
      <c r="A23" s="94" t="s">
        <v>159</v>
      </c>
    </row>
    <row r="24" spans="1:7" ht="12.75" thickBot="1">
      <c r="A24" s="16" t="s">
        <v>164</v>
      </c>
      <c r="B24" s="17" t="s">
        <v>160</v>
      </c>
      <c r="C24" s="17" t="s">
        <v>161</v>
      </c>
      <c r="D24" s="17" t="s">
        <v>162</v>
      </c>
    </row>
    <row r="25" spans="1:7">
      <c r="A25">
        <v>6154</v>
      </c>
      <c r="B25" t="s">
        <v>169</v>
      </c>
      <c r="C25" s="43">
        <v>269</v>
      </c>
      <c r="D25" s="60">
        <v>40579</v>
      </c>
    </row>
    <row r="26" spans="1:7">
      <c r="A26">
        <v>6155</v>
      </c>
      <c r="B26" t="s">
        <v>169</v>
      </c>
      <c r="C26" s="43">
        <v>200</v>
      </c>
      <c r="D26" s="60">
        <v>40579</v>
      </c>
    </row>
    <row r="27" spans="1:7">
      <c r="A27">
        <v>6156</v>
      </c>
      <c r="B27" t="s">
        <v>169</v>
      </c>
      <c r="C27" s="43">
        <v>633</v>
      </c>
      <c r="D27" s="60">
        <v>40579</v>
      </c>
    </row>
    <row r="28" spans="1:7">
      <c r="A28">
        <v>6383</v>
      </c>
      <c r="B28" t="s">
        <v>551</v>
      </c>
      <c r="C28" s="43">
        <v>161</v>
      </c>
      <c r="D28" s="60">
        <v>41739</v>
      </c>
    </row>
    <row r="29" spans="1:7">
      <c r="A29">
        <v>6384</v>
      </c>
      <c r="B29" t="s">
        <v>551</v>
      </c>
      <c r="C29" s="43">
        <v>161</v>
      </c>
      <c r="D29" s="60">
        <v>41739</v>
      </c>
    </row>
    <row r="30" spans="1:7">
      <c r="A30">
        <v>6385</v>
      </c>
      <c r="B30" t="s">
        <v>551</v>
      </c>
      <c r="C30" s="43">
        <v>161</v>
      </c>
      <c r="D30" s="60">
        <v>41739</v>
      </c>
    </row>
    <row r="31" spans="1:7">
      <c r="A31">
        <v>6386</v>
      </c>
      <c r="B31" t="s">
        <v>551</v>
      </c>
      <c r="C31" s="43">
        <v>161</v>
      </c>
      <c r="D31" s="60">
        <v>41739</v>
      </c>
    </row>
    <row r="32" spans="1:7" ht="12.75" thickBot="1">
      <c r="A32" s="4"/>
      <c r="B32" s="2" t="s">
        <v>48</v>
      </c>
      <c r="C32" s="50">
        <f>SUM(C25:C31)</f>
        <v>1746</v>
      </c>
    </row>
    <row r="33" spans="1:11" ht="12.75" thickTop="1">
      <c r="A33" s="4"/>
      <c r="B33" s="6" t="s">
        <v>597</v>
      </c>
      <c r="C33" s="96">
        <f>SUM(C32/5)</f>
        <v>349.2</v>
      </c>
    </row>
    <row r="34" spans="1:11">
      <c r="A34" s="4"/>
      <c r="B34" s="42" t="s">
        <v>165</v>
      </c>
      <c r="C34" s="97">
        <f>Depreciation!B26</f>
        <v>7670.58</v>
      </c>
    </row>
    <row r="35" spans="1:11">
      <c r="A35" s="4"/>
      <c r="B35" s="99" t="s">
        <v>167</v>
      </c>
      <c r="C35" s="98">
        <f>Depreciation!D26</f>
        <v>0</v>
      </c>
    </row>
    <row r="36" spans="1:11" ht="12.75" thickBot="1">
      <c r="A36" s="4"/>
      <c r="B36" s="100" t="s">
        <v>166</v>
      </c>
      <c r="C36" s="101">
        <f>SUM(C33+C34-C35)</f>
        <v>8019.78</v>
      </c>
    </row>
    <row r="37" spans="1:11" ht="12.75" thickTop="1">
      <c r="A37" s="4"/>
      <c r="C37" s="3"/>
      <c r="E37" s="21"/>
    </row>
    <row r="38" spans="1:11">
      <c r="A38" s="4"/>
      <c r="E38" s="21"/>
    </row>
    <row r="39" spans="1:11">
      <c r="A39" s="94" t="s">
        <v>599</v>
      </c>
      <c r="E39" s="21"/>
    </row>
    <row r="40" spans="1:11" ht="12.75" thickBot="1">
      <c r="A40" s="16" t="s">
        <v>164</v>
      </c>
      <c r="B40" s="17" t="s">
        <v>160</v>
      </c>
      <c r="C40" s="17" t="s">
        <v>161</v>
      </c>
      <c r="D40" s="17" t="s">
        <v>162</v>
      </c>
      <c r="E40" s="21"/>
    </row>
    <row r="41" spans="1:11">
      <c r="A41">
        <v>6455</v>
      </c>
      <c r="B41" t="s">
        <v>658</v>
      </c>
      <c r="C41" s="43">
        <v>1350</v>
      </c>
      <c r="D41" s="60">
        <v>42115</v>
      </c>
      <c r="E41" s="104"/>
    </row>
    <row r="42" spans="1:11">
      <c r="A42">
        <v>6456</v>
      </c>
      <c r="B42" t="s">
        <v>659</v>
      </c>
      <c r="C42" s="43">
        <v>329</v>
      </c>
      <c r="D42" s="60">
        <v>42115</v>
      </c>
      <c r="E42" s="104"/>
    </row>
    <row r="43" spans="1:11">
      <c r="A43">
        <v>6457</v>
      </c>
      <c r="B43" t="s">
        <v>659</v>
      </c>
      <c r="C43" s="43">
        <v>329</v>
      </c>
      <c r="D43" s="60">
        <v>42115</v>
      </c>
      <c r="E43" s="104"/>
    </row>
    <row r="44" spans="1:11">
      <c r="C44" s="43"/>
      <c r="E44" s="104"/>
    </row>
    <row r="45" spans="1:11">
      <c r="C45" s="43"/>
      <c r="E45" s="104"/>
      <c r="K45" t="s">
        <v>359</v>
      </c>
    </row>
    <row r="46" spans="1:11">
      <c r="C46" s="43"/>
      <c r="E46" s="104"/>
    </row>
    <row r="47" spans="1:11">
      <c r="C47" s="43"/>
      <c r="E47" s="104"/>
    </row>
    <row r="48" spans="1:11">
      <c r="C48" s="43"/>
      <c r="E48" s="104"/>
    </row>
    <row r="49" spans="3:5">
      <c r="C49" s="43"/>
      <c r="E49" s="104"/>
    </row>
    <row r="50" spans="3:5">
      <c r="C50" s="43"/>
      <c r="E50" s="104"/>
    </row>
    <row r="51" spans="3:5">
      <c r="E51" s="104"/>
    </row>
    <row r="52" spans="3:5">
      <c r="C52" s="3"/>
      <c r="E52" s="104"/>
    </row>
    <row r="53" spans="3:5">
      <c r="E53" s="104"/>
    </row>
    <row r="54" spans="3:5">
      <c r="E54" s="104"/>
    </row>
    <row r="55" spans="3:5">
      <c r="E55" s="104"/>
    </row>
    <row r="56" spans="3:5">
      <c r="E56" s="104"/>
    </row>
    <row r="57" spans="3:5">
      <c r="E57" s="104"/>
    </row>
    <row r="58" spans="3:5">
      <c r="E58" s="104"/>
    </row>
    <row r="59" spans="3:5">
      <c r="E59" s="104"/>
    </row>
    <row r="60" spans="3:5">
      <c r="E60" s="104"/>
    </row>
    <row r="61" spans="3:5">
      <c r="E61" s="104"/>
    </row>
    <row r="62" spans="3:5">
      <c r="E62" s="104"/>
    </row>
    <row r="63" spans="3:5">
      <c r="E63" s="104"/>
    </row>
    <row r="64" spans="3:5">
      <c r="E64" s="104"/>
    </row>
    <row r="65" spans="5:5">
      <c r="E65" s="104"/>
    </row>
    <row r="66" spans="5:5">
      <c r="E66" s="104"/>
    </row>
    <row r="67" spans="5:5">
      <c r="E67" s="104"/>
    </row>
    <row r="68" spans="5:5">
      <c r="E68" s="104"/>
    </row>
    <row r="69" spans="5:5">
      <c r="E69" s="104"/>
    </row>
    <row r="70" spans="5:5">
      <c r="E70" s="104"/>
    </row>
    <row r="71" spans="5:5">
      <c r="E71" s="104"/>
    </row>
    <row r="72" spans="5:5">
      <c r="E72" s="104"/>
    </row>
    <row r="73" spans="5:5">
      <c r="E73" s="104"/>
    </row>
    <row r="74" spans="5:5">
      <c r="E74" s="104"/>
    </row>
    <row r="75" spans="5:5">
      <c r="E75" s="104"/>
    </row>
    <row r="76" spans="5:5">
      <c r="E76" s="104"/>
    </row>
    <row r="77" spans="5:5">
      <c r="E77" s="104"/>
    </row>
    <row r="78" spans="5:5">
      <c r="E78" s="104"/>
    </row>
    <row r="79" spans="5:5">
      <c r="E79" s="104"/>
    </row>
    <row r="80" spans="5:5">
      <c r="E80" s="104"/>
    </row>
    <row r="81" spans="5:5">
      <c r="E81" s="104"/>
    </row>
    <row r="82" spans="5:5">
      <c r="E82" s="104"/>
    </row>
    <row r="83" spans="5:5">
      <c r="E83" s="104"/>
    </row>
    <row r="84" spans="5:5">
      <c r="E84" s="104"/>
    </row>
    <row r="85" spans="5:5">
      <c r="E85" s="104"/>
    </row>
    <row r="86" spans="5:5">
      <c r="E86" s="104"/>
    </row>
    <row r="87" spans="5:5">
      <c r="E87" s="104"/>
    </row>
    <row r="88" spans="5:5">
      <c r="E88" s="104"/>
    </row>
    <row r="89" spans="5:5">
      <c r="E89" s="104"/>
    </row>
    <row r="98" spans="5:5">
      <c r="E98" s="21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E35" sqref="E35"/>
    </sheetView>
  </sheetViews>
  <sheetFormatPr defaultColWidth="10.85546875" defaultRowHeight="12"/>
  <cols>
    <col min="1" max="1" width="11.7109375" customWidth="1"/>
    <col min="2" max="2" width="29.28515625" customWidth="1"/>
    <col min="3" max="3" width="7.5703125" customWidth="1"/>
    <col min="4" max="4" width="13.28515625" customWidth="1"/>
    <col min="5" max="5" width="7.5703125" customWidth="1"/>
    <col min="6" max="6" width="12.42578125" bestFit="1" customWidth="1"/>
    <col min="7" max="7" width="11.7109375" customWidth="1"/>
  </cols>
  <sheetData>
    <row r="1" spans="1:7" ht="16.5">
      <c r="A1" s="10" t="s">
        <v>9</v>
      </c>
      <c r="B1" s="19"/>
      <c r="C1" s="19"/>
      <c r="D1" s="10" t="s">
        <v>598</v>
      </c>
    </row>
    <row r="3" spans="1:7">
      <c r="A3" s="5" t="s">
        <v>49</v>
      </c>
      <c r="B3" s="6" t="s">
        <v>124</v>
      </c>
    </row>
    <row r="4" spans="1:7">
      <c r="A4" s="5"/>
      <c r="B4" s="6"/>
    </row>
    <row r="5" spans="1:7">
      <c r="A5" s="5" t="s">
        <v>44</v>
      </c>
      <c r="B5" s="6"/>
      <c r="F5" s="6" t="s">
        <v>142</v>
      </c>
      <c r="G5" s="6" t="s">
        <v>143</v>
      </c>
    </row>
    <row r="6" spans="1:7" ht="12.75" thickBot="1">
      <c r="A6" s="17" t="s">
        <v>46</v>
      </c>
      <c r="B6" s="17"/>
      <c r="C6" s="17"/>
      <c r="D6" s="18" t="s">
        <v>598</v>
      </c>
      <c r="F6" s="14"/>
      <c r="G6" s="14"/>
    </row>
    <row r="7" spans="1:7">
      <c r="A7" s="1">
        <v>4000</v>
      </c>
      <c r="B7" t="s">
        <v>43</v>
      </c>
      <c r="D7" s="43">
        <v>4125</v>
      </c>
      <c r="F7" s="61">
        <f>F20</f>
        <v>0</v>
      </c>
      <c r="G7" s="61">
        <f>D7-F7</f>
        <v>4125</v>
      </c>
    </row>
    <row r="8" spans="1:7">
      <c r="A8" s="1">
        <v>4010</v>
      </c>
      <c r="B8" t="s">
        <v>38</v>
      </c>
      <c r="D8" s="43">
        <v>1000</v>
      </c>
      <c r="F8" s="61"/>
      <c r="G8" s="61">
        <f>F8</f>
        <v>0</v>
      </c>
    </row>
    <row r="9" spans="1:7">
      <c r="A9" s="1">
        <v>4020</v>
      </c>
      <c r="B9" t="s">
        <v>50</v>
      </c>
      <c r="D9" s="51">
        <v>2000</v>
      </c>
      <c r="F9" s="61"/>
      <c r="G9" s="61">
        <f>F9</f>
        <v>0</v>
      </c>
    </row>
    <row r="10" spans="1:7">
      <c r="A10" s="1">
        <v>4030</v>
      </c>
      <c r="B10" t="s">
        <v>208</v>
      </c>
      <c r="D10" s="51">
        <v>2300</v>
      </c>
      <c r="F10" s="61"/>
      <c r="G10" s="61">
        <f>F10</f>
        <v>0</v>
      </c>
    </row>
    <row r="11" spans="1:7">
      <c r="A11" s="1">
        <v>4040</v>
      </c>
      <c r="B11" s="199" t="s">
        <v>474</v>
      </c>
      <c r="D11" s="51">
        <v>5250</v>
      </c>
      <c r="F11" s="61"/>
      <c r="G11" s="61">
        <f>F11</f>
        <v>0</v>
      </c>
    </row>
    <row r="12" spans="1:7">
      <c r="A12" s="1">
        <v>4070</v>
      </c>
      <c r="B12" s="199" t="s">
        <v>6</v>
      </c>
      <c r="D12" s="51">
        <v>1000</v>
      </c>
      <c r="F12" s="63"/>
      <c r="G12" s="63">
        <f>F12</f>
        <v>0</v>
      </c>
    </row>
    <row r="13" spans="1:7" ht="12.75" thickBot="1">
      <c r="C13" s="2" t="s">
        <v>62</v>
      </c>
      <c r="D13" s="49">
        <f>SUM(D7:D12)</f>
        <v>15675</v>
      </c>
      <c r="E13" s="2" t="s">
        <v>48</v>
      </c>
      <c r="F13" s="50">
        <f>SUM(F8:F12)</f>
        <v>0</v>
      </c>
      <c r="G13" s="56">
        <f>SUM(G7:G12)</f>
        <v>4125</v>
      </c>
    </row>
    <row r="14" spans="1:7" ht="12.75" thickTop="1"/>
    <row r="15" spans="1:7" ht="12.75" thickBot="1">
      <c r="A15" s="13" t="s">
        <v>45</v>
      </c>
      <c r="B15" s="14"/>
      <c r="C15" s="14"/>
      <c r="D15" s="14"/>
      <c r="F15" s="14"/>
      <c r="G15" s="14"/>
    </row>
    <row r="16" spans="1:7">
      <c r="A16" s="20">
        <v>4200</v>
      </c>
      <c r="B16" s="42" t="s">
        <v>179</v>
      </c>
      <c r="C16" s="9"/>
      <c r="D16" s="51">
        <v>2200</v>
      </c>
      <c r="F16" s="51"/>
      <c r="G16" s="61">
        <f>D16-F16</f>
        <v>2200</v>
      </c>
    </row>
    <row r="17" spans="1:7">
      <c r="A17" s="20">
        <v>4750</v>
      </c>
      <c r="B17" s="42" t="s">
        <v>209</v>
      </c>
      <c r="C17" s="9"/>
      <c r="D17" s="51">
        <v>1725</v>
      </c>
      <c r="F17" s="51"/>
      <c r="G17" s="61">
        <f>D17-F17</f>
        <v>1725</v>
      </c>
    </row>
    <row r="18" spans="1:7">
      <c r="A18" s="20">
        <v>4755</v>
      </c>
      <c r="B18" s="104" t="s">
        <v>424</v>
      </c>
      <c r="C18" s="9"/>
      <c r="D18" s="51">
        <v>3750</v>
      </c>
      <c r="E18" s="9"/>
      <c r="F18" s="51"/>
      <c r="G18" s="61">
        <f>D18-F18</f>
        <v>3750</v>
      </c>
    </row>
    <row r="19" spans="1:7">
      <c r="A19" s="20">
        <v>4760</v>
      </c>
      <c r="B19" s="201" t="s">
        <v>475</v>
      </c>
      <c r="C19" s="9"/>
      <c r="D19" s="48">
        <v>8000</v>
      </c>
      <c r="F19" s="48"/>
      <c r="G19" s="63">
        <f>D19-F19</f>
        <v>8000</v>
      </c>
    </row>
    <row r="20" spans="1:7" ht="12.75" thickBot="1">
      <c r="A20" s="20"/>
      <c r="B20" s="9"/>
      <c r="C20" s="2" t="s">
        <v>62</v>
      </c>
      <c r="D20" s="50">
        <f>SUM(D16:D19)</f>
        <v>15675</v>
      </c>
      <c r="E20" s="74" t="s">
        <v>48</v>
      </c>
      <c r="F20" s="50">
        <f>SUM(F16:F19)</f>
        <v>0</v>
      </c>
      <c r="G20" s="66">
        <f>SUM(G16:G19)</f>
        <v>15675</v>
      </c>
    </row>
    <row r="21" spans="1:7" ht="12.75" thickTop="1"/>
    <row r="22" spans="1:7">
      <c r="B22" s="1"/>
      <c r="D22" s="3"/>
    </row>
    <row r="23" spans="1:7">
      <c r="B23" s="1"/>
      <c r="D23" s="3"/>
    </row>
    <row r="24" spans="1:7">
      <c r="D24" s="3"/>
    </row>
    <row r="29" spans="1:7">
      <c r="C29" s="43"/>
      <c r="D29" s="3"/>
    </row>
    <row r="30" spans="1:7">
      <c r="C30" s="43"/>
      <c r="D30" s="3"/>
    </row>
    <row r="31" spans="1:7">
      <c r="C31" s="43"/>
      <c r="D31" s="3"/>
    </row>
    <row r="32" spans="1:7">
      <c r="C32" s="43"/>
      <c r="D32" s="3"/>
    </row>
    <row r="33" spans="3:6">
      <c r="C33" s="43"/>
      <c r="D33" s="3"/>
    </row>
    <row r="34" spans="3:6">
      <c r="D34" s="3"/>
    </row>
    <row r="35" spans="3:6">
      <c r="D35" s="3"/>
    </row>
    <row r="36" spans="3:6">
      <c r="D36" s="3"/>
      <c r="F36" t="s">
        <v>359</v>
      </c>
    </row>
    <row r="37" spans="3:6">
      <c r="D37" s="3"/>
    </row>
    <row r="38" spans="3:6">
      <c r="D38" s="3"/>
    </row>
    <row r="39" spans="3:6">
      <c r="D39" s="3"/>
    </row>
    <row r="40" spans="3:6">
      <c r="D40" s="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74"/>
  <sheetViews>
    <sheetView workbookViewId="0">
      <selection activeCell="L43" sqref="L43"/>
    </sheetView>
  </sheetViews>
  <sheetFormatPr defaultColWidth="9" defaultRowHeight="12"/>
  <cols>
    <col min="1" max="1" width="10.5703125" style="4" customWidth="1"/>
    <col min="2" max="2" width="22.42578125" bestFit="1" customWidth="1"/>
    <col min="3" max="3" width="12" bestFit="1" customWidth="1"/>
    <col min="4" max="4" width="15.5703125" customWidth="1"/>
    <col min="5" max="5" width="9.140625" bestFit="1" customWidth="1"/>
    <col min="6" max="6" width="12.42578125" bestFit="1" customWidth="1"/>
    <col min="7" max="7" width="13.140625" customWidth="1"/>
  </cols>
  <sheetData>
    <row r="1" spans="1:7" ht="16.5">
      <c r="A1" s="10" t="s">
        <v>8</v>
      </c>
      <c r="B1" s="19"/>
      <c r="C1" s="19"/>
      <c r="D1" s="10" t="s">
        <v>598</v>
      </c>
    </row>
    <row r="3" spans="1:7">
      <c r="A3" s="5" t="s">
        <v>49</v>
      </c>
      <c r="B3" s="6" t="s">
        <v>125</v>
      </c>
    </row>
    <row r="4" spans="1:7" ht="18.75" customHeight="1">
      <c r="A4" s="5"/>
      <c r="B4" s="6"/>
    </row>
    <row r="5" spans="1:7">
      <c r="A5" s="5" t="s">
        <v>44</v>
      </c>
      <c r="B5" s="6"/>
      <c r="F5" s="6" t="s">
        <v>142</v>
      </c>
      <c r="G5" s="6" t="s">
        <v>143</v>
      </c>
    </row>
    <row r="6" spans="1:7" ht="12.75" thickBot="1">
      <c r="A6" s="16" t="s">
        <v>46</v>
      </c>
      <c r="B6" s="17"/>
      <c r="C6" s="17"/>
      <c r="D6" s="18" t="s">
        <v>598</v>
      </c>
      <c r="F6" s="14"/>
      <c r="G6" s="14"/>
    </row>
    <row r="7" spans="1:7">
      <c r="A7" s="1">
        <v>4000</v>
      </c>
      <c r="B7" t="s">
        <v>43</v>
      </c>
      <c r="D7" s="26">
        <v>41862.58</v>
      </c>
      <c r="F7" s="72">
        <f>F17</f>
        <v>0</v>
      </c>
      <c r="G7" s="72">
        <f>D7-F7</f>
        <v>41862.58</v>
      </c>
    </row>
    <row r="8" spans="1:7" ht="12.75" thickBot="1">
      <c r="C8" s="2" t="s">
        <v>62</v>
      </c>
      <c r="D8" s="27">
        <f>SUM(D7:D7)</f>
        <v>41862.58</v>
      </c>
      <c r="E8" s="2" t="s">
        <v>48</v>
      </c>
      <c r="F8" s="50"/>
      <c r="G8" s="56">
        <f>SUM(G7:G7)</f>
        <v>41862.58</v>
      </c>
    </row>
    <row r="9" spans="1:7" ht="12.75" thickTop="1">
      <c r="D9" s="26"/>
    </row>
    <row r="10" spans="1:7" ht="12.75" thickBot="1">
      <c r="A10" s="13" t="s">
        <v>45</v>
      </c>
      <c r="B10" s="14"/>
      <c r="C10" s="14"/>
      <c r="D10" s="28"/>
      <c r="F10" s="14"/>
      <c r="G10" s="14"/>
    </row>
    <row r="11" spans="1:7">
      <c r="A11" s="20">
        <v>4100</v>
      </c>
      <c r="B11" s="9" t="s">
        <v>39</v>
      </c>
      <c r="C11" s="9"/>
      <c r="D11" s="44">
        <f>C94</f>
        <v>35862.578000000001</v>
      </c>
      <c r="F11" s="51"/>
      <c r="G11" s="61">
        <f t="shared" ref="G11:G16" si="0">D11-F11</f>
        <v>35862.578000000001</v>
      </c>
    </row>
    <row r="12" spans="1:7">
      <c r="A12" s="20">
        <v>4130</v>
      </c>
      <c r="B12" s="9" t="s">
        <v>41</v>
      </c>
      <c r="C12" s="9"/>
      <c r="D12" s="44">
        <v>2000</v>
      </c>
      <c r="F12" s="51"/>
      <c r="G12" s="61">
        <f t="shared" si="0"/>
        <v>2000</v>
      </c>
    </row>
    <row r="13" spans="1:7">
      <c r="A13" s="20">
        <v>4150</v>
      </c>
      <c r="B13" s="9" t="s">
        <v>177</v>
      </c>
      <c r="C13" s="9"/>
      <c r="D13" s="44">
        <v>1000</v>
      </c>
      <c r="F13" s="51"/>
      <c r="G13" s="61">
        <f t="shared" si="0"/>
        <v>1000</v>
      </c>
    </row>
    <row r="14" spans="1:7">
      <c r="A14" s="20">
        <v>4400</v>
      </c>
      <c r="B14" s="42" t="s">
        <v>210</v>
      </c>
      <c r="C14" s="9"/>
      <c r="D14" s="44">
        <v>1000</v>
      </c>
      <c r="F14" s="51"/>
      <c r="G14" s="61">
        <f t="shared" si="0"/>
        <v>1000</v>
      </c>
    </row>
    <row r="15" spans="1:7">
      <c r="A15" s="20">
        <v>4420</v>
      </c>
      <c r="B15" s="42" t="s">
        <v>211</v>
      </c>
      <c r="C15" s="9"/>
      <c r="D15" s="44">
        <v>1000</v>
      </c>
      <c r="F15" s="51"/>
      <c r="G15" s="61">
        <f t="shared" si="0"/>
        <v>1000</v>
      </c>
    </row>
    <row r="16" spans="1:7">
      <c r="A16" s="20">
        <v>4750</v>
      </c>
      <c r="B16" s="42" t="s">
        <v>212</v>
      </c>
      <c r="C16" s="9"/>
      <c r="D16" s="44">
        <v>1000</v>
      </c>
      <c r="F16" s="48"/>
      <c r="G16" s="63">
        <f t="shared" si="0"/>
        <v>1000</v>
      </c>
    </row>
    <row r="17" spans="1:7" ht="12.75" thickBot="1">
      <c r="C17" s="2" t="s">
        <v>62</v>
      </c>
      <c r="D17" s="47">
        <f>SUM(D11:D16)</f>
        <v>41862.578000000001</v>
      </c>
      <c r="E17" s="74" t="s">
        <v>48</v>
      </c>
      <c r="F17" s="50">
        <f>SUM(F11:F16)</f>
        <v>0</v>
      </c>
      <c r="G17" s="66">
        <f>SUM(G11:G16)</f>
        <v>41862.578000000001</v>
      </c>
    </row>
    <row r="18" spans="1:7" ht="12.75" thickTop="1">
      <c r="B18" s="1"/>
    </row>
    <row r="19" spans="1:7">
      <c r="C19" s="59"/>
    </row>
    <row r="20" spans="1:7">
      <c r="C20" s="59"/>
    </row>
    <row r="21" spans="1:7">
      <c r="C21" s="59"/>
    </row>
    <row r="22" spans="1:7">
      <c r="C22" s="59"/>
    </row>
    <row r="23" spans="1:7">
      <c r="C23" s="59"/>
    </row>
    <row r="25" spans="1:7">
      <c r="A25" s="94" t="s">
        <v>159</v>
      </c>
    </row>
    <row r="26" spans="1:7" ht="12.75" thickBot="1">
      <c r="A26" s="16" t="s">
        <v>164</v>
      </c>
      <c r="B26" s="17" t="s">
        <v>160</v>
      </c>
      <c r="C26" s="17" t="s">
        <v>161</v>
      </c>
      <c r="D26" s="17" t="s">
        <v>162</v>
      </c>
      <c r="E26" s="17"/>
    </row>
    <row r="27" spans="1:7">
      <c r="A27" s="4">
        <v>6110</v>
      </c>
      <c r="B27" t="s">
        <v>294</v>
      </c>
      <c r="C27" s="43">
        <v>1500</v>
      </c>
      <c r="D27" s="60">
        <v>40562</v>
      </c>
      <c r="E27" s="21"/>
    </row>
    <row r="28" spans="1:7">
      <c r="A28" s="4">
        <v>6115</v>
      </c>
      <c r="B28" t="s">
        <v>303</v>
      </c>
      <c r="C28" s="43">
        <v>800</v>
      </c>
      <c r="D28" s="60">
        <v>40564</v>
      </c>
      <c r="E28" s="21"/>
    </row>
    <row r="29" spans="1:7">
      <c r="A29" s="4">
        <v>6121</v>
      </c>
      <c r="B29" t="s">
        <v>298</v>
      </c>
      <c r="C29" s="43">
        <v>1300</v>
      </c>
      <c r="D29" s="60">
        <v>40592</v>
      </c>
      <c r="E29" s="21"/>
    </row>
    <row r="30" spans="1:7">
      <c r="A30" s="4">
        <v>6124</v>
      </c>
      <c r="B30" t="s">
        <v>307</v>
      </c>
      <c r="C30" s="43">
        <v>4875</v>
      </c>
      <c r="D30" s="60">
        <v>40627</v>
      </c>
      <c r="E30" s="21"/>
    </row>
    <row r="31" spans="1:7">
      <c r="A31" s="4">
        <v>6125</v>
      </c>
      <c r="B31" t="s">
        <v>307</v>
      </c>
      <c r="C31" s="43">
        <v>4875</v>
      </c>
      <c r="D31" s="60">
        <v>40627</v>
      </c>
      <c r="E31" s="21"/>
    </row>
    <row r="32" spans="1:7">
      <c r="A32" s="4">
        <v>6126</v>
      </c>
      <c r="B32" t="s">
        <v>307</v>
      </c>
      <c r="C32" s="43">
        <v>4875</v>
      </c>
      <c r="D32" s="60">
        <v>40627</v>
      </c>
      <c r="E32" s="21"/>
    </row>
    <row r="33" spans="1:5">
      <c r="A33" s="4">
        <v>6127</v>
      </c>
      <c r="B33" t="s">
        <v>307</v>
      </c>
      <c r="C33" s="43">
        <v>4875</v>
      </c>
      <c r="D33" s="60">
        <v>40627</v>
      </c>
      <c r="E33" s="21"/>
    </row>
    <row r="34" spans="1:5">
      <c r="A34" s="4">
        <v>6128</v>
      </c>
      <c r="B34" t="s">
        <v>308</v>
      </c>
      <c r="C34" s="43">
        <v>2800</v>
      </c>
      <c r="D34" s="60">
        <v>40627</v>
      </c>
      <c r="E34" s="21"/>
    </row>
    <row r="35" spans="1:5">
      <c r="A35" s="4">
        <v>6129</v>
      </c>
      <c r="B35" t="s">
        <v>308</v>
      </c>
      <c r="C35" s="43">
        <v>2800</v>
      </c>
      <c r="D35" s="60">
        <v>40627</v>
      </c>
      <c r="E35" s="21"/>
    </row>
    <row r="36" spans="1:5">
      <c r="A36" s="4">
        <v>6130</v>
      </c>
      <c r="B36" t="s">
        <v>308</v>
      </c>
      <c r="C36" s="43">
        <v>2800</v>
      </c>
      <c r="D36" s="60">
        <v>40627</v>
      </c>
      <c r="E36" s="21"/>
    </row>
    <row r="37" spans="1:5">
      <c r="A37" s="4">
        <v>6131</v>
      </c>
      <c r="B37" t="s">
        <v>308</v>
      </c>
      <c r="C37" s="43">
        <v>2800</v>
      </c>
      <c r="D37" s="60">
        <v>40627</v>
      </c>
      <c r="E37" s="21"/>
    </row>
    <row r="38" spans="1:5">
      <c r="A38" s="4">
        <v>6145</v>
      </c>
      <c r="B38" t="s">
        <v>218</v>
      </c>
      <c r="C38" s="43">
        <v>854.93</v>
      </c>
      <c r="D38" s="173">
        <v>40717</v>
      </c>
      <c r="E38" s="21"/>
    </row>
    <row r="39" spans="1:5">
      <c r="A39" s="4">
        <v>6146</v>
      </c>
      <c r="B39" t="s">
        <v>315</v>
      </c>
      <c r="C39" s="43">
        <v>230</v>
      </c>
      <c r="D39" s="173">
        <v>40718</v>
      </c>
      <c r="E39" s="21"/>
    </row>
    <row r="40" spans="1:5">
      <c r="A40" s="4">
        <v>6147</v>
      </c>
      <c r="B40" t="s">
        <v>315</v>
      </c>
      <c r="C40" s="43">
        <v>230</v>
      </c>
      <c r="D40" s="173">
        <v>40718</v>
      </c>
      <c r="E40" s="21"/>
    </row>
    <row r="41" spans="1:5">
      <c r="A41" s="4">
        <v>6148</v>
      </c>
      <c r="B41" t="s">
        <v>315</v>
      </c>
      <c r="C41" s="43">
        <v>230</v>
      </c>
      <c r="D41" s="173">
        <v>40718</v>
      </c>
      <c r="E41" s="21"/>
    </row>
    <row r="42" spans="1:5">
      <c r="A42" s="4">
        <v>6149</v>
      </c>
      <c r="B42" s="25" t="s">
        <v>315</v>
      </c>
      <c r="C42" s="43">
        <v>230</v>
      </c>
      <c r="D42" s="173">
        <v>40718</v>
      </c>
      <c r="E42" s="21"/>
    </row>
    <row r="43" spans="1:5">
      <c r="A43" s="4">
        <v>6150</v>
      </c>
      <c r="B43" s="25" t="s">
        <v>316</v>
      </c>
      <c r="C43" s="43">
        <v>122</v>
      </c>
      <c r="D43" s="173">
        <v>40756</v>
      </c>
      <c r="E43" s="21"/>
    </row>
    <row r="44" spans="1:5">
      <c r="A44" s="4">
        <v>6160</v>
      </c>
      <c r="B44" s="25" t="s">
        <v>351</v>
      </c>
      <c r="C44" s="43">
        <v>640</v>
      </c>
      <c r="D44" s="173">
        <v>40828</v>
      </c>
      <c r="E44" s="21"/>
    </row>
    <row r="45" spans="1:5">
      <c r="A45" s="4">
        <v>6238</v>
      </c>
      <c r="B45" t="s">
        <v>370</v>
      </c>
      <c r="C45" s="43">
        <v>1038</v>
      </c>
      <c r="D45" s="60">
        <v>41229</v>
      </c>
      <c r="E45" s="21"/>
    </row>
    <row r="46" spans="1:5">
      <c r="A46" s="4">
        <v>6239</v>
      </c>
      <c r="B46" t="s">
        <v>371</v>
      </c>
      <c r="C46" s="43">
        <v>229</v>
      </c>
      <c r="D46" s="60">
        <v>41229</v>
      </c>
      <c r="E46" s="21"/>
    </row>
    <row r="47" spans="1:5">
      <c r="A47" s="4">
        <v>6240</v>
      </c>
      <c r="B47" t="s">
        <v>371</v>
      </c>
      <c r="C47" s="43">
        <v>229</v>
      </c>
      <c r="D47" s="60">
        <v>41229</v>
      </c>
      <c r="E47" s="21"/>
    </row>
    <row r="48" spans="1:5">
      <c r="A48" s="4">
        <v>6241</v>
      </c>
      <c r="B48" t="s">
        <v>372</v>
      </c>
      <c r="C48" s="43">
        <v>190</v>
      </c>
      <c r="D48" s="60">
        <v>41229</v>
      </c>
      <c r="E48" s="21"/>
    </row>
    <row r="49" spans="1:5">
      <c r="A49" s="4">
        <v>6243</v>
      </c>
      <c r="B49" t="s">
        <v>372</v>
      </c>
      <c r="C49" s="43">
        <v>197</v>
      </c>
      <c r="D49" s="60">
        <v>41229</v>
      </c>
      <c r="E49" s="21"/>
    </row>
    <row r="50" spans="1:5">
      <c r="A50" s="4">
        <v>6244</v>
      </c>
      <c r="B50" t="s">
        <v>370</v>
      </c>
      <c r="C50" s="43">
        <v>1038</v>
      </c>
      <c r="D50" s="60">
        <v>41229</v>
      </c>
      <c r="E50" s="21"/>
    </row>
    <row r="51" spans="1:5">
      <c r="A51" s="4">
        <v>6246</v>
      </c>
      <c r="B51" t="s">
        <v>218</v>
      </c>
      <c r="C51" s="43">
        <v>7173</v>
      </c>
      <c r="D51" s="60">
        <v>41257</v>
      </c>
      <c r="E51" s="21"/>
    </row>
    <row r="52" spans="1:5">
      <c r="A52" s="4">
        <v>6247</v>
      </c>
      <c r="B52" t="s">
        <v>218</v>
      </c>
      <c r="C52" s="43">
        <v>7173</v>
      </c>
      <c r="D52" s="173">
        <v>41257</v>
      </c>
      <c r="E52" s="21"/>
    </row>
    <row r="53" spans="1:5">
      <c r="A53" s="4">
        <v>6248</v>
      </c>
      <c r="B53" t="s">
        <v>218</v>
      </c>
      <c r="C53" s="43">
        <v>2989</v>
      </c>
      <c r="D53" s="173">
        <v>41257</v>
      </c>
      <c r="E53" s="21"/>
    </row>
    <row r="54" spans="1:5">
      <c r="A54" s="4">
        <v>6249</v>
      </c>
      <c r="B54" t="s">
        <v>218</v>
      </c>
      <c r="C54" s="43">
        <v>2989</v>
      </c>
      <c r="D54" s="173">
        <v>41257</v>
      </c>
      <c r="E54" s="21"/>
    </row>
    <row r="55" spans="1:5">
      <c r="A55" s="4">
        <v>6250</v>
      </c>
      <c r="B55" t="s">
        <v>218</v>
      </c>
      <c r="C55" s="43">
        <v>2989</v>
      </c>
      <c r="D55" s="173">
        <v>41257</v>
      </c>
      <c r="E55" s="21"/>
    </row>
    <row r="56" spans="1:5">
      <c r="A56" s="4">
        <v>6253</v>
      </c>
      <c r="B56" t="s">
        <v>374</v>
      </c>
      <c r="C56" s="43">
        <v>12500</v>
      </c>
      <c r="D56" s="60">
        <v>41257</v>
      </c>
      <c r="E56" s="21"/>
    </row>
    <row r="57" spans="1:5">
      <c r="A57" s="4">
        <v>6256</v>
      </c>
      <c r="B57" t="s">
        <v>375</v>
      </c>
      <c r="C57" s="43">
        <v>19995</v>
      </c>
      <c r="D57" s="60">
        <v>41257</v>
      </c>
      <c r="E57" s="21"/>
    </row>
    <row r="58" spans="1:5">
      <c r="A58" s="4">
        <v>6257</v>
      </c>
      <c r="B58" t="s">
        <v>376</v>
      </c>
      <c r="C58" s="43">
        <v>6450</v>
      </c>
      <c r="D58" s="60">
        <v>41257</v>
      </c>
      <c r="E58" s="21"/>
    </row>
    <row r="59" spans="1:5">
      <c r="A59" s="4">
        <v>6266</v>
      </c>
      <c r="B59" t="s">
        <v>377</v>
      </c>
      <c r="C59" s="43">
        <v>4357</v>
      </c>
      <c r="D59" s="60">
        <v>41257</v>
      </c>
      <c r="E59" s="21"/>
    </row>
    <row r="60" spans="1:5">
      <c r="A60" s="4">
        <v>6267</v>
      </c>
      <c r="B60" t="s">
        <v>377</v>
      </c>
      <c r="C60" s="43">
        <v>4357</v>
      </c>
      <c r="D60" s="60">
        <v>41257</v>
      </c>
      <c r="E60" s="21"/>
    </row>
    <row r="61" spans="1:5">
      <c r="A61" s="4">
        <v>6272</v>
      </c>
      <c r="B61" t="s">
        <v>391</v>
      </c>
      <c r="C61" s="43">
        <v>328</v>
      </c>
      <c r="D61" s="60">
        <v>41291</v>
      </c>
      <c r="E61" s="21"/>
    </row>
    <row r="62" spans="1:5">
      <c r="A62" s="4">
        <v>6273</v>
      </c>
      <c r="B62" t="s">
        <v>392</v>
      </c>
      <c r="C62" s="43">
        <v>180</v>
      </c>
      <c r="D62" s="60">
        <v>41291</v>
      </c>
      <c r="E62" s="21"/>
    </row>
    <row r="63" spans="1:5">
      <c r="A63" s="4">
        <v>6303</v>
      </c>
      <c r="B63" t="s">
        <v>403</v>
      </c>
      <c r="C63" s="43">
        <v>470</v>
      </c>
      <c r="D63" s="60">
        <v>41369</v>
      </c>
      <c r="E63" s="21"/>
    </row>
    <row r="64" spans="1:5">
      <c r="A64" s="4">
        <v>6304</v>
      </c>
      <c r="B64" t="s">
        <v>404</v>
      </c>
      <c r="C64" s="43">
        <v>175</v>
      </c>
      <c r="D64" s="60">
        <v>41369</v>
      </c>
      <c r="E64" s="21"/>
    </row>
    <row r="65" spans="1:256">
      <c r="A65" s="4">
        <v>6305</v>
      </c>
      <c r="B65" t="s">
        <v>404</v>
      </c>
      <c r="C65" s="43">
        <v>175</v>
      </c>
      <c r="D65" s="60">
        <v>41369</v>
      </c>
      <c r="E65" s="21"/>
    </row>
    <row r="66" spans="1:256">
      <c r="A66" s="4">
        <v>6345</v>
      </c>
      <c r="B66" t="s">
        <v>441</v>
      </c>
      <c r="C66" s="43">
        <v>399</v>
      </c>
      <c r="D66" s="60">
        <v>41562</v>
      </c>
      <c r="E66" s="21"/>
    </row>
    <row r="67" spans="1:256">
      <c r="A67" s="4">
        <v>6346</v>
      </c>
      <c r="B67" t="s">
        <v>441</v>
      </c>
      <c r="C67" s="43">
        <v>399</v>
      </c>
      <c r="D67" s="60">
        <v>41563</v>
      </c>
      <c r="E67" s="21"/>
    </row>
    <row r="68" spans="1:256">
      <c r="A68" s="4">
        <v>6347</v>
      </c>
      <c r="B68" t="s">
        <v>441</v>
      </c>
      <c r="C68" s="43">
        <v>399</v>
      </c>
      <c r="D68" s="60">
        <v>41564</v>
      </c>
      <c r="E68" s="21"/>
    </row>
    <row r="69" spans="1:256">
      <c r="A69" s="4">
        <v>6342</v>
      </c>
      <c r="B69" t="s">
        <v>442</v>
      </c>
      <c r="C69" s="43">
        <v>276</v>
      </c>
      <c r="D69" s="60">
        <v>41565</v>
      </c>
      <c r="E69" s="21"/>
    </row>
    <row r="70" spans="1:256">
      <c r="A70" s="4">
        <v>6343</v>
      </c>
      <c r="B70" t="s">
        <v>442</v>
      </c>
      <c r="C70" s="43">
        <v>276</v>
      </c>
      <c r="D70" s="60">
        <v>41566</v>
      </c>
      <c r="E70" s="21"/>
    </row>
    <row r="71" spans="1:256">
      <c r="A71" s="4">
        <v>6344</v>
      </c>
      <c r="B71" t="s">
        <v>442</v>
      </c>
      <c r="C71" s="43">
        <v>276</v>
      </c>
      <c r="D71" s="60">
        <v>41567</v>
      </c>
      <c r="E71" s="21"/>
    </row>
    <row r="72" spans="1:256">
      <c r="A72" s="4">
        <v>6336</v>
      </c>
      <c r="B72" t="s">
        <v>260</v>
      </c>
      <c r="C72" s="43">
        <v>441</v>
      </c>
      <c r="D72" s="60">
        <v>41568</v>
      </c>
      <c r="E72" s="21"/>
    </row>
    <row r="73" spans="1:256">
      <c r="A73" s="4">
        <v>6337</v>
      </c>
      <c r="B73" t="s">
        <v>260</v>
      </c>
      <c r="C73" s="43">
        <v>441</v>
      </c>
      <c r="D73" s="60">
        <v>41569</v>
      </c>
      <c r="E73" s="21"/>
    </row>
    <row r="74" spans="1:256">
      <c r="A74" s="4">
        <v>6338</v>
      </c>
      <c r="B74" t="s">
        <v>443</v>
      </c>
      <c r="C74" s="43">
        <v>949</v>
      </c>
      <c r="D74" s="60">
        <v>41570</v>
      </c>
      <c r="E74" s="21"/>
    </row>
    <row r="75" spans="1:256">
      <c r="A75" s="4">
        <v>6339</v>
      </c>
      <c r="B75" t="s">
        <v>444</v>
      </c>
      <c r="C75" s="43">
        <v>494</v>
      </c>
      <c r="D75" s="60">
        <v>41571</v>
      </c>
      <c r="E75" s="21"/>
    </row>
    <row r="76" spans="1:256">
      <c r="A76" s="4">
        <v>6340</v>
      </c>
      <c r="B76" t="s">
        <v>444</v>
      </c>
      <c r="C76" s="43">
        <v>494</v>
      </c>
      <c r="D76" s="60">
        <v>41572</v>
      </c>
      <c r="E76" s="21"/>
    </row>
    <row r="77" spans="1:256">
      <c r="A77" s="4">
        <v>6341</v>
      </c>
      <c r="B77" t="s">
        <v>444</v>
      </c>
      <c r="C77" s="43">
        <v>494</v>
      </c>
      <c r="D77" s="60">
        <v>41573</v>
      </c>
      <c r="E77" s="21"/>
    </row>
    <row r="78" spans="1:256">
      <c r="A78" s="4">
        <v>6356</v>
      </c>
      <c r="B78" t="s">
        <v>447</v>
      </c>
      <c r="C78" s="43">
        <v>2195</v>
      </c>
      <c r="D78" s="60">
        <v>41597</v>
      </c>
      <c r="E78" s="21"/>
    </row>
    <row r="79" spans="1:256">
      <c r="A79" s="4">
        <v>6357</v>
      </c>
      <c r="B79" t="s">
        <v>448</v>
      </c>
      <c r="C79" s="43">
        <v>675.5</v>
      </c>
      <c r="D79" s="60">
        <v>41597</v>
      </c>
      <c r="E79" s="21"/>
    </row>
    <row r="80" spans="1:256">
      <c r="A80" s="4">
        <v>6358</v>
      </c>
      <c r="B80" t="s">
        <v>448</v>
      </c>
      <c r="C80" s="43">
        <v>675.5</v>
      </c>
      <c r="D80" s="60">
        <v>41597</v>
      </c>
      <c r="E80" s="4"/>
      <c r="G80" s="43"/>
      <c r="H80" s="60"/>
      <c r="I80" s="4"/>
      <c r="K80" s="43"/>
      <c r="L80" s="60"/>
      <c r="M80" s="4"/>
      <c r="O80" s="43"/>
      <c r="P80" s="60"/>
      <c r="Q80" s="4"/>
      <c r="S80" s="43"/>
      <c r="T80" s="60"/>
      <c r="U80" s="4"/>
      <c r="W80" s="43"/>
      <c r="X80" s="60"/>
      <c r="Y80" s="4"/>
      <c r="AA80" s="43"/>
      <c r="AB80" s="60"/>
      <c r="AC80" s="4"/>
      <c r="AE80" s="43"/>
      <c r="AF80" s="60"/>
      <c r="AG80" s="4"/>
      <c r="AI80" s="43"/>
      <c r="AJ80" s="60"/>
      <c r="AK80" s="4"/>
      <c r="AM80" s="43"/>
      <c r="AN80" s="60"/>
      <c r="AO80" s="4"/>
      <c r="AQ80" s="43"/>
      <c r="AR80" s="60"/>
      <c r="AS80" s="4"/>
      <c r="AU80" s="43"/>
      <c r="AV80" s="60"/>
      <c r="AW80" s="4"/>
      <c r="AY80" s="43"/>
      <c r="AZ80" s="60"/>
      <c r="BA80" s="4"/>
      <c r="BC80" s="43"/>
      <c r="BD80" s="60"/>
      <c r="BE80" s="4"/>
      <c r="BG80" s="43"/>
      <c r="BH80" s="60"/>
      <c r="BI80" s="4"/>
      <c r="BK80" s="43"/>
      <c r="BL80" s="60"/>
      <c r="BM80" s="4"/>
      <c r="BO80" s="43"/>
      <c r="BP80" s="60"/>
      <c r="BQ80" s="4"/>
      <c r="BS80" s="43"/>
      <c r="BT80" s="60"/>
      <c r="BU80" s="4"/>
      <c r="BW80" s="43"/>
      <c r="BX80" s="60"/>
      <c r="BY80" s="4"/>
      <c r="CA80" s="43"/>
      <c r="CB80" s="60"/>
      <c r="CC80" s="4"/>
      <c r="CE80" s="43"/>
      <c r="CF80" s="60"/>
      <c r="CG80" s="4"/>
      <c r="CI80" s="43"/>
      <c r="CJ80" s="60"/>
      <c r="CK80" s="4"/>
      <c r="CM80" s="43"/>
      <c r="CN80" s="60"/>
      <c r="CO80" s="4"/>
      <c r="CQ80" s="43"/>
      <c r="CR80" s="60"/>
      <c r="CS80" s="4"/>
      <c r="CU80" s="43"/>
      <c r="CV80" s="60"/>
      <c r="CW80" s="4"/>
      <c r="CY80" s="43"/>
      <c r="CZ80" s="60"/>
      <c r="DA80" s="4"/>
      <c r="DC80" s="43"/>
      <c r="DD80" s="60"/>
      <c r="DE80" s="4"/>
      <c r="DG80" s="43"/>
      <c r="DH80" s="60"/>
      <c r="DI80" s="4"/>
      <c r="DK80" s="43"/>
      <c r="DL80" s="60"/>
      <c r="DM80" s="4"/>
      <c r="DO80" s="43"/>
      <c r="DP80" s="60"/>
      <c r="DQ80" s="4"/>
      <c r="DS80" s="43"/>
      <c r="DT80" s="60"/>
      <c r="DU80" s="4"/>
      <c r="DW80" s="43"/>
      <c r="DX80" s="60"/>
      <c r="DY80" s="4"/>
      <c r="EA80" s="43"/>
      <c r="EB80" s="60"/>
      <c r="EC80" s="4"/>
      <c r="EE80" s="43"/>
      <c r="EF80" s="60"/>
      <c r="EG80" s="4"/>
      <c r="EI80" s="43"/>
      <c r="EJ80" s="60"/>
      <c r="EK80" s="4"/>
      <c r="EM80" s="43"/>
      <c r="EN80" s="60"/>
      <c r="EO80" s="4"/>
      <c r="EQ80" s="43"/>
      <c r="ER80" s="60"/>
      <c r="ES80" s="4"/>
      <c r="EU80" s="43"/>
      <c r="EV80" s="60"/>
      <c r="EW80" s="4"/>
      <c r="EY80" s="43"/>
      <c r="EZ80" s="60"/>
      <c r="FA80" s="4"/>
      <c r="FC80" s="43"/>
      <c r="FD80" s="60"/>
      <c r="FE80" s="4"/>
      <c r="FG80" s="43"/>
      <c r="FH80" s="60"/>
      <c r="FI80" s="4"/>
      <c r="FK80" s="43"/>
      <c r="FL80" s="60"/>
      <c r="FM80" s="4"/>
      <c r="FO80" s="43"/>
      <c r="FP80" s="60"/>
      <c r="FQ80" s="4"/>
      <c r="FS80" s="43"/>
      <c r="FT80" s="60"/>
      <c r="FU80" s="4"/>
      <c r="FW80" s="43"/>
      <c r="FX80" s="60"/>
      <c r="FY80" s="4"/>
      <c r="GA80" s="43"/>
      <c r="GB80" s="60"/>
      <c r="GC80" s="4"/>
      <c r="GE80" s="43"/>
      <c r="GF80" s="60"/>
      <c r="GG80" s="4"/>
      <c r="GI80" s="43"/>
      <c r="GJ80" s="60"/>
      <c r="GK80" s="4"/>
      <c r="GM80" s="43"/>
      <c r="GN80" s="60"/>
      <c r="GO80" s="4"/>
      <c r="GQ80" s="43"/>
      <c r="GR80" s="60"/>
      <c r="GS80" s="4"/>
      <c r="GU80" s="43"/>
      <c r="GV80" s="60"/>
      <c r="GW80" s="4"/>
      <c r="GY80" s="43"/>
      <c r="GZ80" s="60"/>
      <c r="HA80" s="4"/>
      <c r="HC80" s="43"/>
      <c r="HD80" s="60"/>
      <c r="HE80" s="4"/>
      <c r="HG80" s="43"/>
      <c r="HH80" s="60"/>
      <c r="HI80" s="4"/>
      <c r="HK80" s="43"/>
      <c r="HL80" s="60"/>
      <c r="HM80" s="4"/>
      <c r="HO80" s="43"/>
      <c r="HP80" s="60"/>
      <c r="HQ80" s="4"/>
      <c r="HS80" s="43"/>
      <c r="HT80" s="60"/>
      <c r="HU80" s="4"/>
      <c r="HW80" s="43"/>
      <c r="HX80" s="60"/>
      <c r="HY80" s="4"/>
      <c r="IA80" s="43"/>
      <c r="IB80" s="60"/>
      <c r="IC80" s="4"/>
      <c r="IE80" s="43"/>
      <c r="IF80" s="60"/>
      <c r="IG80" s="4"/>
      <c r="II80" s="43"/>
      <c r="IJ80" s="60"/>
      <c r="IK80" s="4"/>
      <c r="IM80" s="43"/>
      <c r="IN80" s="60"/>
      <c r="IO80" s="4"/>
      <c r="IQ80" s="43"/>
      <c r="IR80" s="60"/>
      <c r="IS80" s="4"/>
      <c r="IU80" s="43"/>
      <c r="IV80" s="60"/>
    </row>
    <row r="81" spans="1:256">
      <c r="A81" s="4">
        <v>6353</v>
      </c>
      <c r="B81" t="s">
        <v>449</v>
      </c>
      <c r="C81" s="43">
        <v>24948.799999999999</v>
      </c>
      <c r="D81" s="60">
        <v>41572</v>
      </c>
      <c r="E81" s="4"/>
      <c r="G81" s="43"/>
      <c r="H81" s="60"/>
      <c r="I81" s="4"/>
      <c r="K81" s="43"/>
      <c r="L81" s="60"/>
      <c r="M81" s="4"/>
      <c r="O81" s="43"/>
      <c r="P81" s="60"/>
      <c r="Q81" s="4"/>
      <c r="S81" s="43"/>
      <c r="T81" s="60"/>
      <c r="U81" s="4"/>
      <c r="W81" s="43"/>
      <c r="X81" s="60"/>
      <c r="Y81" s="4"/>
      <c r="AA81" s="43"/>
      <c r="AB81" s="60"/>
      <c r="AC81" s="4"/>
      <c r="AE81" s="43"/>
      <c r="AF81" s="60"/>
      <c r="AG81" s="4"/>
      <c r="AI81" s="43"/>
      <c r="AJ81" s="60"/>
      <c r="AK81" s="4"/>
      <c r="AM81" s="43"/>
      <c r="AN81" s="60"/>
      <c r="AO81" s="4"/>
      <c r="AQ81" s="43"/>
      <c r="AR81" s="60"/>
      <c r="AS81" s="4"/>
      <c r="AU81" s="43"/>
      <c r="AV81" s="60"/>
      <c r="AW81" s="4"/>
      <c r="AY81" s="43"/>
      <c r="AZ81" s="60"/>
      <c r="BA81" s="4"/>
      <c r="BC81" s="43"/>
      <c r="BD81" s="60"/>
      <c r="BE81" s="4"/>
      <c r="BG81" s="43"/>
      <c r="BH81" s="60"/>
      <c r="BI81" s="4"/>
      <c r="BK81" s="43"/>
      <c r="BL81" s="60"/>
      <c r="BM81" s="4"/>
      <c r="BO81" s="43"/>
      <c r="BP81" s="60"/>
      <c r="BQ81" s="4"/>
      <c r="BS81" s="43"/>
      <c r="BT81" s="60"/>
      <c r="BU81" s="4"/>
      <c r="BW81" s="43"/>
      <c r="BX81" s="60"/>
      <c r="BY81" s="4"/>
      <c r="CA81" s="43"/>
      <c r="CB81" s="60"/>
      <c r="CC81" s="4"/>
      <c r="CE81" s="43"/>
      <c r="CF81" s="60"/>
      <c r="CG81" s="4"/>
      <c r="CI81" s="43"/>
      <c r="CJ81" s="60"/>
      <c r="CK81" s="4"/>
      <c r="CM81" s="43"/>
      <c r="CN81" s="60"/>
      <c r="CO81" s="4"/>
      <c r="CQ81" s="43"/>
      <c r="CR81" s="60"/>
      <c r="CS81" s="4"/>
      <c r="CU81" s="43"/>
      <c r="CV81" s="60"/>
      <c r="CW81" s="4"/>
      <c r="CY81" s="43"/>
      <c r="CZ81" s="60"/>
      <c r="DA81" s="4"/>
      <c r="DC81" s="43"/>
      <c r="DD81" s="60"/>
      <c r="DE81" s="4"/>
      <c r="DG81" s="43"/>
      <c r="DH81" s="60"/>
      <c r="DI81" s="4"/>
      <c r="DK81" s="43"/>
      <c r="DL81" s="60"/>
      <c r="DM81" s="4"/>
      <c r="DO81" s="43"/>
      <c r="DP81" s="60"/>
      <c r="DQ81" s="4"/>
      <c r="DS81" s="43"/>
      <c r="DT81" s="60"/>
      <c r="DU81" s="4"/>
      <c r="DW81" s="43"/>
      <c r="DX81" s="60"/>
      <c r="DY81" s="4"/>
      <c r="EA81" s="43"/>
      <c r="EB81" s="60"/>
      <c r="EC81" s="4"/>
      <c r="EE81" s="43"/>
      <c r="EF81" s="60"/>
      <c r="EG81" s="4"/>
      <c r="EI81" s="43"/>
      <c r="EJ81" s="60"/>
      <c r="EK81" s="4"/>
      <c r="EM81" s="43"/>
      <c r="EN81" s="60"/>
      <c r="EO81" s="4"/>
      <c r="EQ81" s="43"/>
      <c r="ER81" s="60"/>
      <c r="ES81" s="4"/>
      <c r="EU81" s="43"/>
      <c r="EV81" s="60"/>
      <c r="EW81" s="4"/>
      <c r="EY81" s="43"/>
      <c r="EZ81" s="60"/>
      <c r="FA81" s="4"/>
      <c r="FC81" s="43"/>
      <c r="FD81" s="60"/>
      <c r="FE81" s="4"/>
      <c r="FG81" s="43"/>
      <c r="FH81" s="60"/>
      <c r="FI81" s="4"/>
      <c r="FK81" s="43"/>
      <c r="FL81" s="60"/>
      <c r="FM81" s="4"/>
      <c r="FO81" s="43"/>
      <c r="FP81" s="60"/>
      <c r="FQ81" s="4"/>
      <c r="FS81" s="43"/>
      <c r="FT81" s="60"/>
      <c r="FU81" s="4"/>
      <c r="FW81" s="43"/>
      <c r="FX81" s="60"/>
      <c r="FY81" s="4"/>
      <c r="GA81" s="43"/>
      <c r="GB81" s="60"/>
      <c r="GC81" s="4"/>
      <c r="GE81" s="43"/>
      <c r="GF81" s="60"/>
      <c r="GG81" s="4"/>
      <c r="GI81" s="43"/>
      <c r="GJ81" s="60"/>
      <c r="GK81" s="4"/>
      <c r="GM81" s="43"/>
      <c r="GN81" s="60"/>
      <c r="GO81" s="4"/>
      <c r="GQ81" s="43"/>
      <c r="GR81" s="60"/>
      <c r="GS81" s="4"/>
      <c r="GU81" s="43"/>
      <c r="GV81" s="60"/>
      <c r="GW81" s="4"/>
      <c r="GY81" s="43"/>
      <c r="GZ81" s="60"/>
      <c r="HA81" s="4"/>
      <c r="HC81" s="43"/>
      <c r="HD81" s="60"/>
      <c r="HE81" s="4"/>
      <c r="HG81" s="43"/>
      <c r="HH81" s="60"/>
      <c r="HI81" s="4"/>
      <c r="HK81" s="43"/>
      <c r="HL81" s="60"/>
      <c r="HM81" s="4"/>
      <c r="HO81" s="43"/>
      <c r="HP81" s="60"/>
      <c r="HQ81" s="4"/>
      <c r="HS81" s="43"/>
      <c r="HT81" s="60"/>
      <c r="HU81" s="4"/>
      <c r="HW81" s="43"/>
      <c r="HX81" s="60"/>
      <c r="HY81" s="4"/>
      <c r="IA81" s="43"/>
      <c r="IB81" s="60"/>
      <c r="IC81" s="4"/>
      <c r="IE81" s="43"/>
      <c r="IF81" s="60"/>
      <c r="IG81" s="4"/>
      <c r="II81" s="43"/>
      <c r="IJ81" s="60"/>
      <c r="IK81" s="4"/>
      <c r="IM81" s="43"/>
      <c r="IN81" s="60"/>
      <c r="IO81" s="4"/>
      <c r="IQ81" s="43"/>
      <c r="IR81" s="60"/>
      <c r="IS81" s="4"/>
      <c r="IU81" s="43"/>
      <c r="IV81" s="60"/>
    </row>
    <row r="82" spans="1:256">
      <c r="A82" s="4">
        <v>6354</v>
      </c>
      <c r="B82" t="s">
        <v>450</v>
      </c>
      <c r="C82" s="43">
        <v>2715.2</v>
      </c>
      <c r="D82" s="60">
        <v>41572</v>
      </c>
      <c r="E82" s="4"/>
      <c r="G82" s="43"/>
      <c r="H82" s="60"/>
      <c r="I82" s="4"/>
      <c r="K82" s="43"/>
      <c r="L82" s="60"/>
      <c r="M82" s="4"/>
      <c r="O82" s="43"/>
      <c r="P82" s="60"/>
      <c r="Q82" s="4"/>
      <c r="S82" s="43"/>
      <c r="T82" s="60"/>
      <c r="U82" s="4"/>
      <c r="W82" s="43"/>
      <c r="X82" s="60"/>
      <c r="Y82" s="4"/>
      <c r="AA82" s="43"/>
      <c r="AB82" s="60"/>
      <c r="AC82" s="4"/>
      <c r="AE82" s="43"/>
      <c r="AF82" s="60"/>
      <c r="AG82" s="4"/>
      <c r="AI82" s="43"/>
      <c r="AJ82" s="60"/>
      <c r="AK82" s="4"/>
      <c r="AM82" s="43"/>
      <c r="AN82" s="60"/>
      <c r="AO82" s="4"/>
      <c r="AQ82" s="43"/>
      <c r="AR82" s="60"/>
      <c r="AS82" s="4"/>
      <c r="AU82" s="43"/>
      <c r="AV82" s="60"/>
      <c r="AW82" s="4"/>
      <c r="AY82" s="43"/>
      <c r="AZ82" s="60"/>
      <c r="BA82" s="4"/>
      <c r="BC82" s="43"/>
      <c r="BD82" s="60"/>
      <c r="BE82" s="4"/>
      <c r="BG82" s="43"/>
      <c r="BH82" s="60"/>
      <c r="BI82" s="4"/>
      <c r="BK82" s="43"/>
      <c r="BL82" s="60"/>
      <c r="BM82" s="4"/>
      <c r="BO82" s="43"/>
      <c r="BP82" s="60"/>
      <c r="BQ82" s="4"/>
      <c r="BS82" s="43"/>
      <c r="BT82" s="60"/>
      <c r="BU82" s="4"/>
      <c r="BW82" s="43"/>
      <c r="BX82" s="60"/>
      <c r="BY82" s="4"/>
      <c r="CA82" s="43"/>
      <c r="CB82" s="60"/>
      <c r="CC82" s="4"/>
      <c r="CE82" s="43"/>
      <c r="CF82" s="60"/>
      <c r="CG82" s="4"/>
      <c r="CI82" s="43"/>
      <c r="CJ82" s="60"/>
      <c r="CK82" s="4"/>
      <c r="CM82" s="43"/>
      <c r="CN82" s="60"/>
      <c r="CO82" s="4"/>
      <c r="CQ82" s="43"/>
      <c r="CR82" s="60"/>
      <c r="CS82" s="4"/>
      <c r="CU82" s="43"/>
      <c r="CV82" s="60"/>
      <c r="CW82" s="4"/>
      <c r="CY82" s="43"/>
      <c r="CZ82" s="60"/>
      <c r="DA82" s="4"/>
      <c r="DC82" s="43"/>
      <c r="DD82" s="60"/>
      <c r="DE82" s="4"/>
      <c r="DG82" s="43"/>
      <c r="DH82" s="60"/>
      <c r="DI82" s="4"/>
      <c r="DK82" s="43"/>
      <c r="DL82" s="60"/>
      <c r="DM82" s="4"/>
      <c r="DO82" s="43"/>
      <c r="DP82" s="60"/>
      <c r="DQ82" s="4"/>
      <c r="DS82" s="43"/>
      <c r="DT82" s="60"/>
      <c r="DU82" s="4"/>
      <c r="DW82" s="43"/>
      <c r="DX82" s="60"/>
      <c r="DY82" s="4"/>
      <c r="EA82" s="43"/>
      <c r="EB82" s="60"/>
      <c r="EC82" s="4"/>
      <c r="EE82" s="43"/>
      <c r="EF82" s="60"/>
      <c r="EG82" s="4"/>
      <c r="EI82" s="43"/>
      <c r="EJ82" s="60"/>
      <c r="EK82" s="4"/>
      <c r="EM82" s="43"/>
      <c r="EN82" s="60"/>
      <c r="EO82" s="4"/>
      <c r="EQ82" s="43"/>
      <c r="ER82" s="60"/>
      <c r="ES82" s="4"/>
      <c r="EU82" s="43"/>
      <c r="EV82" s="60"/>
      <c r="EW82" s="4"/>
      <c r="EY82" s="43"/>
      <c r="EZ82" s="60"/>
      <c r="FA82" s="4"/>
      <c r="FC82" s="43"/>
      <c r="FD82" s="60"/>
      <c r="FE82" s="4"/>
      <c r="FG82" s="43"/>
      <c r="FH82" s="60"/>
      <c r="FI82" s="4"/>
      <c r="FK82" s="43"/>
      <c r="FL82" s="60"/>
      <c r="FM82" s="4"/>
      <c r="FO82" s="43"/>
      <c r="FP82" s="60"/>
      <c r="FQ82" s="4"/>
      <c r="FS82" s="43"/>
      <c r="FT82" s="60"/>
      <c r="FU82" s="4"/>
      <c r="FW82" s="43"/>
      <c r="FX82" s="60"/>
      <c r="FY82" s="4"/>
      <c r="GA82" s="43"/>
      <c r="GB82" s="60"/>
      <c r="GC82" s="4"/>
      <c r="GE82" s="43"/>
      <c r="GF82" s="60"/>
      <c r="GG82" s="4"/>
      <c r="GI82" s="43"/>
      <c r="GJ82" s="60"/>
      <c r="GK82" s="4"/>
      <c r="GM82" s="43"/>
      <c r="GN82" s="60"/>
      <c r="GO82" s="4"/>
      <c r="GQ82" s="43"/>
      <c r="GR82" s="60"/>
      <c r="GS82" s="4"/>
      <c r="GU82" s="43"/>
      <c r="GV82" s="60"/>
      <c r="GW82" s="4"/>
      <c r="GY82" s="43"/>
      <c r="GZ82" s="60"/>
      <c r="HA82" s="4"/>
      <c r="HC82" s="43"/>
      <c r="HD82" s="60"/>
      <c r="HE82" s="4"/>
      <c r="HG82" s="43"/>
      <c r="HH82" s="60"/>
      <c r="HI82" s="4"/>
      <c r="HK82" s="43"/>
      <c r="HL82" s="60"/>
      <c r="HM82" s="4"/>
      <c r="HO82" s="43"/>
      <c r="HP82" s="60"/>
      <c r="HQ82" s="4"/>
      <c r="HS82" s="43"/>
      <c r="HT82" s="60"/>
      <c r="HU82" s="4"/>
      <c r="HW82" s="43"/>
      <c r="HX82" s="60"/>
      <c r="HY82" s="4"/>
      <c r="IA82" s="43"/>
      <c r="IB82" s="60"/>
      <c r="IC82" s="4"/>
      <c r="IE82" s="43"/>
      <c r="IF82" s="60"/>
      <c r="IG82" s="4"/>
      <c r="II82" s="43"/>
      <c r="IJ82" s="60"/>
      <c r="IK82" s="4"/>
      <c r="IM82" s="43"/>
      <c r="IN82" s="60"/>
      <c r="IO82" s="4"/>
      <c r="IQ82" s="43"/>
      <c r="IR82" s="60"/>
      <c r="IS82" s="4"/>
      <c r="IU82" s="43"/>
      <c r="IV82" s="60"/>
    </row>
    <row r="83" spans="1:256">
      <c r="A83" s="4">
        <v>6370</v>
      </c>
      <c r="B83" t="s">
        <v>451</v>
      </c>
      <c r="C83" s="43">
        <v>150.97999999999999</v>
      </c>
      <c r="D83" s="60">
        <v>41620</v>
      </c>
      <c r="E83" s="21"/>
    </row>
    <row r="84" spans="1:256">
      <c r="A84" s="4">
        <v>6371</v>
      </c>
      <c r="B84" t="s">
        <v>451</v>
      </c>
      <c r="C84" s="43">
        <v>150.97999999999999</v>
      </c>
      <c r="D84" s="60">
        <v>41620</v>
      </c>
      <c r="E84" s="21"/>
    </row>
    <row r="85" spans="1:256">
      <c r="A85" s="4">
        <v>6373</v>
      </c>
      <c r="B85" t="s">
        <v>453</v>
      </c>
      <c r="C85" s="43">
        <v>150</v>
      </c>
      <c r="D85" s="60">
        <v>41662</v>
      </c>
      <c r="E85" s="21"/>
    </row>
    <row r="86" spans="1:256">
      <c r="A86" s="4">
        <v>6390</v>
      </c>
      <c r="B86" t="s">
        <v>555</v>
      </c>
      <c r="C86" s="43">
        <v>470</v>
      </c>
      <c r="D86" s="60">
        <v>41749</v>
      </c>
      <c r="E86" s="21"/>
    </row>
    <row r="87" spans="1:256">
      <c r="A87" s="4">
        <v>6393</v>
      </c>
      <c r="B87" t="s">
        <v>556</v>
      </c>
      <c r="C87" s="43">
        <v>1399</v>
      </c>
      <c r="D87" s="60">
        <v>41764</v>
      </c>
      <c r="E87" s="21"/>
    </row>
    <row r="88" spans="1:256">
      <c r="A88" s="4">
        <v>6406</v>
      </c>
      <c r="B88" t="s">
        <v>567</v>
      </c>
      <c r="C88" s="43">
        <v>1206</v>
      </c>
      <c r="D88" s="60">
        <v>41914</v>
      </c>
      <c r="E88" s="21"/>
    </row>
    <row r="89" spans="1:256">
      <c r="A89" s="4">
        <v>6443</v>
      </c>
      <c r="B89" t="s">
        <v>592</v>
      </c>
      <c r="C89" s="43">
        <v>6795</v>
      </c>
      <c r="D89" s="60">
        <v>42082</v>
      </c>
      <c r="E89" s="21"/>
    </row>
    <row r="90" spans="1:256">
      <c r="A90" s="4">
        <v>6444</v>
      </c>
      <c r="B90" t="s">
        <v>592</v>
      </c>
      <c r="C90" s="43">
        <v>6795</v>
      </c>
      <c r="D90" s="60">
        <v>42082</v>
      </c>
      <c r="E90" s="21"/>
    </row>
    <row r="91" spans="1:256">
      <c r="A91" s="4">
        <v>6445</v>
      </c>
      <c r="B91" t="s">
        <v>592</v>
      </c>
      <c r="C91" s="43">
        <v>6795</v>
      </c>
      <c r="D91" s="60">
        <v>42082</v>
      </c>
      <c r="E91" s="21"/>
    </row>
    <row r="92" spans="1:256">
      <c r="A92" s="4">
        <v>6446</v>
      </c>
      <c r="B92" t="s">
        <v>592</v>
      </c>
      <c r="C92" s="43">
        <v>6795</v>
      </c>
      <c r="D92" s="60">
        <v>42082</v>
      </c>
      <c r="E92" s="21"/>
    </row>
    <row r="93" spans="1:256" ht="12.75" thickBot="1">
      <c r="B93" s="2" t="s">
        <v>48</v>
      </c>
      <c r="C93" s="50">
        <f>SUM(C27:C92)</f>
        <v>179312.89</v>
      </c>
      <c r="E93" s="21"/>
    </row>
    <row r="94" spans="1:256" ht="12.75" thickTop="1">
      <c r="B94" s="6" t="s">
        <v>597</v>
      </c>
      <c r="C94" s="96">
        <f>C93/5</f>
        <v>35862.578000000001</v>
      </c>
      <c r="E94" s="21"/>
    </row>
    <row r="95" spans="1:256">
      <c r="B95" s="42" t="s">
        <v>165</v>
      </c>
      <c r="C95" s="97">
        <f>Depreciation!B28</f>
        <v>64863.95</v>
      </c>
      <c r="E95" s="21"/>
    </row>
    <row r="96" spans="1:256">
      <c r="B96" s="99" t="s">
        <v>167</v>
      </c>
      <c r="C96" s="98">
        <f>Depreciation!D28</f>
        <v>0</v>
      </c>
      <c r="E96" s="21"/>
    </row>
    <row r="97" spans="1:5" ht="12.75" thickBot="1">
      <c r="B97" s="100" t="s">
        <v>166</v>
      </c>
      <c r="C97" s="101">
        <f>SUM(C94+C95-C96)</f>
        <v>100726.52799999999</v>
      </c>
      <c r="E97" s="21"/>
    </row>
    <row r="98" spans="1:5" ht="12.75" thickTop="1">
      <c r="C98" s="3"/>
      <c r="E98" s="21"/>
    </row>
    <row r="99" spans="1:5">
      <c r="E99" s="21"/>
    </row>
    <row r="100" spans="1:5">
      <c r="A100" s="94" t="s">
        <v>599</v>
      </c>
      <c r="E100" s="21"/>
    </row>
    <row r="101" spans="1:5" ht="12.75" thickBot="1">
      <c r="A101" s="16" t="s">
        <v>164</v>
      </c>
      <c r="B101" s="17" t="s">
        <v>160</v>
      </c>
      <c r="C101" s="158" t="s">
        <v>161</v>
      </c>
      <c r="D101" s="17" t="s">
        <v>162</v>
      </c>
      <c r="E101" s="21"/>
    </row>
    <row r="102" spans="1:5">
      <c r="E102" s="21"/>
    </row>
    <row r="103" spans="1:5">
      <c r="E103" s="21"/>
    </row>
    <row r="104" spans="1:5">
      <c r="E104" s="21"/>
    </row>
    <row r="105" spans="1:5">
      <c r="E105" s="21"/>
    </row>
    <row r="106" spans="1:5">
      <c r="E106" s="21"/>
    </row>
    <row r="107" spans="1:5">
      <c r="E107" s="21"/>
    </row>
    <row r="108" spans="1:5">
      <c r="E108" s="21"/>
    </row>
    <row r="109" spans="1:5">
      <c r="C109" s="43"/>
      <c r="E109" s="21"/>
    </row>
    <row r="110" spans="1:5">
      <c r="E110" s="21"/>
    </row>
    <row r="111" spans="1:5">
      <c r="E111" s="21"/>
    </row>
    <row r="112" spans="1:5">
      <c r="E112" s="21"/>
    </row>
    <row r="113" spans="5:5">
      <c r="E113" s="21"/>
    </row>
    <row r="114" spans="5:5">
      <c r="E114" s="21"/>
    </row>
    <row r="115" spans="5:5">
      <c r="E115" s="21"/>
    </row>
    <row r="116" spans="5:5">
      <c r="E116" s="21"/>
    </row>
    <row r="117" spans="5:5">
      <c r="E117" s="21"/>
    </row>
    <row r="118" spans="5:5">
      <c r="E118" s="21"/>
    </row>
    <row r="119" spans="5:5">
      <c r="E119" s="21"/>
    </row>
    <row r="120" spans="5:5">
      <c r="E120" s="21"/>
    </row>
    <row r="121" spans="5:5">
      <c r="E121" s="21"/>
    </row>
    <row r="122" spans="5:5">
      <c r="E122" s="21"/>
    </row>
    <row r="123" spans="5:5">
      <c r="E123" s="21"/>
    </row>
    <row r="124" spans="5:5">
      <c r="E124" s="21"/>
    </row>
    <row r="125" spans="5:5">
      <c r="E125" s="21"/>
    </row>
    <row r="126" spans="5:5">
      <c r="E126" s="21"/>
    </row>
    <row r="127" spans="5:5">
      <c r="E127" s="21"/>
    </row>
    <row r="128" spans="5:5">
      <c r="E128" s="21"/>
    </row>
    <row r="129" spans="5:5">
      <c r="E129" s="21"/>
    </row>
    <row r="130" spans="5:5">
      <c r="E130" s="21"/>
    </row>
    <row r="131" spans="5:5">
      <c r="E131" s="21"/>
    </row>
    <row r="132" spans="5:5">
      <c r="E132" s="21"/>
    </row>
    <row r="133" spans="5:5">
      <c r="E133" s="21"/>
    </row>
    <row r="134" spans="5:5">
      <c r="E134" s="21"/>
    </row>
    <row r="135" spans="5:5">
      <c r="E135" s="21"/>
    </row>
    <row r="136" spans="5:5">
      <c r="E136" s="21"/>
    </row>
    <row r="137" spans="5:5">
      <c r="E137" s="21"/>
    </row>
    <row r="138" spans="5:5">
      <c r="E138" s="21"/>
    </row>
    <row r="139" spans="5:5">
      <c r="E139" s="21"/>
    </row>
    <row r="140" spans="5:5">
      <c r="E140" s="21"/>
    </row>
    <row r="141" spans="5:5">
      <c r="E141" s="21"/>
    </row>
    <row r="142" spans="5:5">
      <c r="E142" s="21"/>
    </row>
    <row r="143" spans="5:5">
      <c r="E143" s="21"/>
    </row>
    <row r="144" spans="5:5">
      <c r="E144" s="22"/>
    </row>
    <row r="145" spans="5:6">
      <c r="E145" s="22"/>
    </row>
    <row r="146" spans="5:6">
      <c r="E146" s="104"/>
    </row>
    <row r="147" spans="5:6">
      <c r="E147" s="104"/>
    </row>
    <row r="148" spans="5:6">
      <c r="E148" s="104"/>
    </row>
    <row r="149" spans="5:6">
      <c r="E149" s="103"/>
      <c r="F149" s="104"/>
    </row>
    <row r="150" spans="5:6">
      <c r="E150" s="103"/>
      <c r="F150" s="104"/>
    </row>
    <row r="151" spans="5:6">
      <c r="E151" s="103"/>
      <c r="F151" s="104"/>
    </row>
    <row r="152" spans="5:6">
      <c r="E152" s="103"/>
      <c r="F152" s="104"/>
    </row>
    <row r="153" spans="5:6">
      <c r="E153" s="103"/>
      <c r="F153" s="104"/>
    </row>
    <row r="154" spans="5:6">
      <c r="E154" s="103"/>
      <c r="F154" s="104"/>
    </row>
    <row r="155" spans="5:6">
      <c r="E155" s="103"/>
      <c r="F155" s="104"/>
    </row>
    <row r="156" spans="5:6">
      <c r="E156" s="103"/>
      <c r="F156" s="104"/>
    </row>
    <row r="157" spans="5:6">
      <c r="E157" s="103"/>
      <c r="F157" s="104"/>
    </row>
    <row r="158" spans="5:6">
      <c r="E158" s="103"/>
      <c r="F158" s="104"/>
    </row>
    <row r="159" spans="5:6">
      <c r="E159" s="103"/>
      <c r="F159" s="104"/>
    </row>
    <row r="160" spans="5:6">
      <c r="E160" s="103"/>
      <c r="F160" s="104"/>
    </row>
    <row r="161" spans="5:256">
      <c r="E161" s="103"/>
      <c r="F161" s="104"/>
    </row>
    <row r="162" spans="5:256">
      <c r="E162" s="103"/>
      <c r="F162" s="104"/>
    </row>
    <row r="163" spans="5:256">
      <c r="E163" s="103"/>
      <c r="F163" s="104"/>
    </row>
    <row r="164" spans="5:256">
      <c r="E164" s="104"/>
    </row>
    <row r="165" spans="5:256">
      <c r="E165" s="103"/>
      <c r="F165" s="104"/>
    </row>
    <row r="166" spans="5:256">
      <c r="E166" s="103"/>
      <c r="F166" s="104"/>
    </row>
    <row r="167" spans="5:256">
      <c r="E167" s="103"/>
      <c r="F167" s="104"/>
    </row>
    <row r="168" spans="5:256">
      <c r="E168" s="103"/>
      <c r="F168" s="104"/>
    </row>
    <row r="169" spans="5:256">
      <c r="E169" s="103"/>
      <c r="F169" s="104"/>
    </row>
    <row r="170" spans="5:256">
      <c r="E170" s="103"/>
      <c r="F170" s="104"/>
      <c r="G170" s="46"/>
      <c r="H170" s="129"/>
      <c r="I170" s="103"/>
      <c r="J170" s="104"/>
      <c r="K170" s="46"/>
      <c r="L170" s="129"/>
      <c r="M170" s="103"/>
      <c r="N170" s="104"/>
      <c r="O170" s="46"/>
      <c r="P170" s="129"/>
      <c r="Q170" s="103"/>
      <c r="R170" s="104"/>
      <c r="S170" s="46"/>
      <c r="T170" s="129"/>
      <c r="U170" s="103"/>
      <c r="V170" s="104"/>
      <c r="W170" s="46"/>
      <c r="X170" s="129"/>
      <c r="Y170" s="103"/>
      <c r="Z170" s="104"/>
      <c r="AA170" s="46"/>
      <c r="AB170" s="129"/>
      <c r="AC170" s="103"/>
      <c r="AD170" s="104"/>
      <c r="AE170" s="46"/>
      <c r="AF170" s="129"/>
      <c r="AG170" s="103"/>
      <c r="AH170" s="104"/>
      <c r="AI170" s="46"/>
      <c r="AJ170" s="129"/>
      <c r="AK170" s="103"/>
      <c r="AL170" s="104"/>
      <c r="AM170" s="46"/>
      <c r="AN170" s="129"/>
      <c r="AO170" s="103"/>
      <c r="AP170" s="104"/>
      <c r="AQ170" s="46"/>
      <c r="AR170" s="129"/>
      <c r="AS170" s="103"/>
      <c r="AT170" s="104"/>
      <c r="AU170" s="46"/>
      <c r="AV170" s="129"/>
      <c r="AW170" s="103"/>
      <c r="AX170" s="104"/>
      <c r="AY170" s="46"/>
      <c r="AZ170" s="129"/>
      <c r="BA170" s="103"/>
      <c r="BB170" s="104"/>
      <c r="BC170" s="46"/>
      <c r="BD170" s="129"/>
      <c r="BE170" s="103"/>
      <c r="BF170" s="104"/>
      <c r="BG170" s="46"/>
      <c r="BH170" s="129"/>
      <c r="BI170" s="103"/>
      <c r="BJ170" s="104"/>
      <c r="BK170" s="46"/>
      <c r="BL170" s="129"/>
      <c r="BM170" s="103"/>
      <c r="BN170" s="104"/>
      <c r="BO170" s="46"/>
      <c r="BP170" s="129"/>
      <c r="BQ170" s="103"/>
      <c r="BR170" s="104"/>
      <c r="BS170" s="46"/>
      <c r="BT170" s="129"/>
      <c r="BU170" s="103"/>
      <c r="BV170" s="104"/>
      <c r="BW170" s="46"/>
      <c r="BX170" s="129"/>
      <c r="BY170" s="103"/>
      <c r="BZ170" s="104"/>
      <c r="CA170" s="46"/>
      <c r="CB170" s="129"/>
      <c r="CC170" s="103"/>
      <c r="CD170" s="104"/>
      <c r="CE170" s="46"/>
      <c r="CF170" s="129"/>
      <c r="CG170" s="103"/>
      <c r="CH170" s="104"/>
      <c r="CI170" s="46"/>
      <c r="CJ170" s="129"/>
      <c r="CK170" s="103"/>
      <c r="CL170" s="104"/>
      <c r="CM170" s="46"/>
      <c r="CN170" s="129"/>
      <c r="CO170" s="103"/>
      <c r="CP170" s="104"/>
      <c r="CQ170" s="46"/>
      <c r="CR170" s="129"/>
      <c r="CS170" s="103"/>
      <c r="CT170" s="104"/>
      <c r="CU170" s="46"/>
      <c r="CV170" s="129"/>
      <c r="CW170" s="103"/>
      <c r="CX170" s="104"/>
      <c r="CY170" s="46"/>
      <c r="CZ170" s="129"/>
      <c r="DA170" s="103"/>
      <c r="DB170" s="104"/>
      <c r="DC170" s="46"/>
      <c r="DD170" s="129"/>
      <c r="DE170" s="103"/>
      <c r="DF170" s="104"/>
      <c r="DG170" s="46"/>
      <c r="DH170" s="129"/>
      <c r="DI170" s="103"/>
      <c r="DJ170" s="104"/>
      <c r="DK170" s="46"/>
      <c r="DL170" s="129"/>
      <c r="DM170" s="103"/>
      <c r="DN170" s="104"/>
      <c r="DO170" s="46"/>
      <c r="DP170" s="129"/>
      <c r="DQ170" s="103"/>
      <c r="DR170" s="104"/>
      <c r="DS170" s="46"/>
      <c r="DT170" s="129"/>
      <c r="DU170" s="103"/>
      <c r="DV170" s="104"/>
      <c r="DW170" s="46"/>
      <c r="DX170" s="129"/>
      <c r="DY170" s="103"/>
      <c r="DZ170" s="104"/>
      <c r="EA170" s="46"/>
      <c r="EB170" s="129"/>
      <c r="EC170" s="103"/>
      <c r="ED170" s="104"/>
      <c r="EE170" s="46"/>
      <c r="EF170" s="129"/>
      <c r="EG170" s="103"/>
      <c r="EH170" s="104"/>
      <c r="EI170" s="46"/>
      <c r="EJ170" s="129"/>
      <c r="EK170" s="103"/>
      <c r="EL170" s="104"/>
      <c r="EM170" s="46"/>
      <c r="EN170" s="129"/>
      <c r="EO170" s="103"/>
      <c r="EP170" s="104"/>
      <c r="EQ170" s="46"/>
      <c r="ER170" s="129"/>
      <c r="ES170" s="103"/>
      <c r="ET170" s="104"/>
      <c r="EU170" s="46"/>
      <c r="EV170" s="129"/>
      <c r="EW170" s="103"/>
      <c r="EX170" s="104"/>
      <c r="EY170" s="46"/>
      <c r="EZ170" s="129"/>
      <c r="FA170" s="103"/>
      <c r="FB170" s="104"/>
      <c r="FC170" s="46"/>
      <c r="FD170" s="129"/>
      <c r="FE170" s="103"/>
      <c r="FF170" s="104"/>
      <c r="FG170" s="46"/>
      <c r="FH170" s="129"/>
      <c r="FI170" s="103"/>
      <c r="FJ170" s="104"/>
      <c r="FK170" s="46"/>
      <c r="FL170" s="129"/>
      <c r="FM170" s="103"/>
      <c r="FN170" s="104"/>
      <c r="FO170" s="46"/>
      <c r="FP170" s="129"/>
      <c r="FQ170" s="103"/>
      <c r="FR170" s="104"/>
      <c r="FS170" s="46"/>
      <c r="FT170" s="129"/>
      <c r="FU170" s="103"/>
      <c r="FV170" s="104"/>
      <c r="FW170" s="46"/>
      <c r="FX170" s="129"/>
      <c r="FY170" s="103"/>
      <c r="FZ170" s="104"/>
      <c r="GA170" s="46"/>
      <c r="GB170" s="129"/>
      <c r="GC170" s="103"/>
      <c r="GD170" s="104"/>
      <c r="GE170" s="46"/>
      <c r="GF170" s="129"/>
      <c r="GG170" s="103"/>
      <c r="GH170" s="104"/>
      <c r="GI170" s="46"/>
      <c r="GJ170" s="129"/>
      <c r="GK170" s="103"/>
      <c r="GL170" s="104"/>
      <c r="GM170" s="46"/>
      <c r="GN170" s="129"/>
      <c r="GO170" s="103"/>
      <c r="GP170" s="104"/>
      <c r="GQ170" s="46"/>
      <c r="GR170" s="129"/>
      <c r="GS170" s="103"/>
      <c r="GT170" s="104"/>
      <c r="GU170" s="46"/>
      <c r="GV170" s="129"/>
      <c r="GW170" s="103"/>
      <c r="GX170" s="104"/>
      <c r="GY170" s="46"/>
      <c r="GZ170" s="129"/>
      <c r="HA170" s="103"/>
      <c r="HB170" s="104"/>
      <c r="HC170" s="46"/>
      <c r="HD170" s="129"/>
      <c r="HE170" s="103"/>
      <c r="HF170" s="104"/>
      <c r="HG170" s="46"/>
      <c r="HH170" s="129"/>
      <c r="HI170" s="103"/>
      <c r="HJ170" s="104"/>
      <c r="HK170" s="46"/>
      <c r="HL170" s="129"/>
      <c r="HM170" s="103"/>
      <c r="HN170" s="104"/>
      <c r="HO170" s="46"/>
      <c r="HP170" s="129"/>
      <c r="HQ170" s="103"/>
      <c r="HR170" s="104"/>
      <c r="HS170" s="46"/>
      <c r="HT170" s="129"/>
      <c r="HU170" s="103"/>
      <c r="HV170" s="104"/>
      <c r="HW170" s="46"/>
      <c r="HX170" s="129"/>
      <c r="HY170" s="103"/>
      <c r="HZ170" s="104"/>
      <c r="IA170" s="46"/>
      <c r="IB170" s="129"/>
      <c r="IC170" s="103"/>
      <c r="ID170" s="104"/>
      <c r="IE170" s="46"/>
      <c r="IF170" s="129"/>
      <c r="IG170" s="103"/>
      <c r="IH170" s="104"/>
      <c r="II170" s="46"/>
      <c r="IJ170" s="129"/>
      <c r="IK170" s="103"/>
      <c r="IL170" s="104"/>
      <c r="IM170" s="46"/>
      <c r="IN170" s="129"/>
      <c r="IO170" s="103"/>
      <c r="IP170" s="104"/>
      <c r="IQ170" s="46"/>
      <c r="IR170" s="129"/>
      <c r="IS170" s="103"/>
      <c r="IT170" s="104"/>
      <c r="IU170" s="46"/>
      <c r="IV170" s="129"/>
    </row>
    <row r="171" spans="5:256">
      <c r="E171" s="103"/>
      <c r="F171" s="104"/>
      <c r="G171" s="46"/>
      <c r="H171" s="129"/>
      <c r="I171" s="103"/>
      <c r="J171" s="104"/>
      <c r="K171" s="46"/>
      <c r="L171" s="129"/>
      <c r="M171" s="103"/>
      <c r="N171" s="104"/>
      <c r="O171" s="46"/>
      <c r="P171" s="129"/>
      <c r="Q171" s="103"/>
      <c r="R171" s="104"/>
      <c r="S171" s="46"/>
      <c r="T171" s="129"/>
      <c r="U171" s="103"/>
      <c r="V171" s="104"/>
      <c r="W171" s="46"/>
      <c r="X171" s="129"/>
      <c r="Y171" s="103"/>
      <c r="Z171" s="104"/>
      <c r="AA171" s="46"/>
      <c r="AB171" s="129"/>
      <c r="AC171" s="103"/>
      <c r="AD171" s="104"/>
      <c r="AE171" s="46"/>
      <c r="AF171" s="129"/>
      <c r="AG171" s="103"/>
      <c r="AH171" s="104"/>
      <c r="AI171" s="46"/>
      <c r="AJ171" s="129"/>
      <c r="AK171" s="103"/>
      <c r="AL171" s="104"/>
      <c r="AM171" s="46"/>
      <c r="AN171" s="129"/>
      <c r="AO171" s="103"/>
      <c r="AP171" s="104"/>
      <c r="AQ171" s="46"/>
      <c r="AR171" s="129"/>
      <c r="AS171" s="103"/>
      <c r="AT171" s="104"/>
      <c r="AU171" s="46"/>
      <c r="AV171" s="129"/>
      <c r="AW171" s="103"/>
      <c r="AX171" s="104"/>
      <c r="AY171" s="46"/>
      <c r="AZ171" s="129"/>
      <c r="BA171" s="103"/>
      <c r="BB171" s="104"/>
      <c r="BC171" s="46"/>
      <c r="BD171" s="129"/>
      <c r="BE171" s="103"/>
      <c r="BF171" s="104"/>
      <c r="BG171" s="46"/>
      <c r="BH171" s="129"/>
      <c r="BI171" s="103"/>
      <c r="BJ171" s="104"/>
      <c r="BK171" s="46"/>
      <c r="BL171" s="129"/>
      <c r="BM171" s="103"/>
      <c r="BN171" s="104"/>
      <c r="BO171" s="46"/>
      <c r="BP171" s="129"/>
      <c r="BQ171" s="103"/>
      <c r="BR171" s="104"/>
      <c r="BS171" s="46"/>
      <c r="BT171" s="129"/>
      <c r="BU171" s="103"/>
      <c r="BV171" s="104"/>
      <c r="BW171" s="46"/>
      <c r="BX171" s="129"/>
      <c r="BY171" s="103"/>
      <c r="BZ171" s="104"/>
      <c r="CA171" s="46"/>
      <c r="CB171" s="129"/>
      <c r="CC171" s="103"/>
      <c r="CD171" s="104"/>
      <c r="CE171" s="46"/>
      <c r="CF171" s="129"/>
      <c r="CG171" s="103"/>
      <c r="CH171" s="104"/>
      <c r="CI171" s="46"/>
      <c r="CJ171" s="129"/>
      <c r="CK171" s="103"/>
      <c r="CL171" s="104"/>
      <c r="CM171" s="46"/>
      <c r="CN171" s="129"/>
      <c r="CO171" s="103"/>
      <c r="CP171" s="104"/>
      <c r="CQ171" s="46"/>
      <c r="CR171" s="129"/>
      <c r="CS171" s="103"/>
      <c r="CT171" s="104"/>
      <c r="CU171" s="46"/>
      <c r="CV171" s="129"/>
      <c r="CW171" s="103"/>
      <c r="CX171" s="104"/>
      <c r="CY171" s="46"/>
      <c r="CZ171" s="129"/>
      <c r="DA171" s="103"/>
      <c r="DB171" s="104"/>
      <c r="DC171" s="46"/>
      <c r="DD171" s="129"/>
      <c r="DE171" s="103"/>
      <c r="DF171" s="104"/>
      <c r="DG171" s="46"/>
      <c r="DH171" s="129"/>
      <c r="DI171" s="103"/>
      <c r="DJ171" s="104"/>
      <c r="DK171" s="46"/>
      <c r="DL171" s="129"/>
      <c r="DM171" s="103"/>
      <c r="DN171" s="104"/>
      <c r="DO171" s="46"/>
      <c r="DP171" s="129"/>
      <c r="DQ171" s="103"/>
      <c r="DR171" s="104"/>
      <c r="DS171" s="46"/>
      <c r="DT171" s="129"/>
      <c r="DU171" s="103"/>
      <c r="DV171" s="104"/>
      <c r="DW171" s="46"/>
      <c r="DX171" s="129"/>
      <c r="DY171" s="103"/>
      <c r="DZ171" s="104"/>
      <c r="EA171" s="46"/>
      <c r="EB171" s="129"/>
      <c r="EC171" s="103"/>
      <c r="ED171" s="104"/>
      <c r="EE171" s="46"/>
      <c r="EF171" s="129"/>
      <c r="EG171" s="103"/>
      <c r="EH171" s="104"/>
      <c r="EI171" s="46"/>
      <c r="EJ171" s="129"/>
      <c r="EK171" s="103"/>
      <c r="EL171" s="104"/>
      <c r="EM171" s="46"/>
      <c r="EN171" s="129"/>
      <c r="EO171" s="103"/>
      <c r="EP171" s="104"/>
      <c r="EQ171" s="46"/>
      <c r="ER171" s="129"/>
      <c r="ES171" s="103"/>
      <c r="ET171" s="104"/>
      <c r="EU171" s="46"/>
      <c r="EV171" s="129"/>
      <c r="EW171" s="103"/>
      <c r="EX171" s="104"/>
      <c r="EY171" s="46"/>
      <c r="EZ171" s="129"/>
      <c r="FA171" s="103"/>
      <c r="FB171" s="104"/>
      <c r="FC171" s="46"/>
      <c r="FD171" s="129"/>
      <c r="FE171" s="103"/>
      <c r="FF171" s="104"/>
      <c r="FG171" s="46"/>
      <c r="FH171" s="129"/>
      <c r="FI171" s="103"/>
      <c r="FJ171" s="104"/>
      <c r="FK171" s="46"/>
      <c r="FL171" s="129"/>
      <c r="FM171" s="103"/>
      <c r="FN171" s="104"/>
      <c r="FO171" s="46"/>
      <c r="FP171" s="129"/>
      <c r="FQ171" s="103"/>
      <c r="FR171" s="104"/>
      <c r="FS171" s="46"/>
      <c r="FT171" s="129"/>
      <c r="FU171" s="103"/>
      <c r="FV171" s="104"/>
      <c r="FW171" s="46"/>
      <c r="FX171" s="129"/>
      <c r="FY171" s="103"/>
      <c r="FZ171" s="104"/>
      <c r="GA171" s="46"/>
      <c r="GB171" s="129"/>
      <c r="GC171" s="103"/>
      <c r="GD171" s="104"/>
      <c r="GE171" s="46"/>
      <c r="GF171" s="129"/>
      <c r="GG171" s="103"/>
      <c r="GH171" s="104"/>
      <c r="GI171" s="46"/>
      <c r="GJ171" s="129"/>
      <c r="GK171" s="103"/>
      <c r="GL171" s="104"/>
      <c r="GM171" s="46"/>
      <c r="GN171" s="129"/>
      <c r="GO171" s="103"/>
      <c r="GP171" s="104"/>
      <c r="GQ171" s="46"/>
      <c r="GR171" s="129"/>
      <c r="GS171" s="103"/>
      <c r="GT171" s="104"/>
      <c r="GU171" s="46"/>
      <c r="GV171" s="129"/>
      <c r="GW171" s="103"/>
      <c r="GX171" s="104"/>
      <c r="GY171" s="46"/>
      <c r="GZ171" s="129"/>
      <c r="HA171" s="103"/>
      <c r="HB171" s="104"/>
      <c r="HC171" s="46"/>
      <c r="HD171" s="129"/>
      <c r="HE171" s="103"/>
      <c r="HF171" s="104"/>
      <c r="HG171" s="46"/>
      <c r="HH171" s="129"/>
      <c r="HI171" s="103"/>
      <c r="HJ171" s="104"/>
      <c r="HK171" s="46"/>
      <c r="HL171" s="129"/>
      <c r="HM171" s="103"/>
      <c r="HN171" s="104"/>
      <c r="HO171" s="46"/>
      <c r="HP171" s="129"/>
      <c r="HQ171" s="103"/>
      <c r="HR171" s="104"/>
      <c r="HS171" s="46"/>
      <c r="HT171" s="129"/>
      <c r="HU171" s="103"/>
      <c r="HV171" s="104"/>
      <c r="HW171" s="46"/>
      <c r="HX171" s="129"/>
      <c r="HY171" s="103"/>
      <c r="HZ171" s="104"/>
      <c r="IA171" s="46"/>
      <c r="IB171" s="129"/>
      <c r="IC171" s="103"/>
      <c r="ID171" s="104"/>
      <c r="IE171" s="46"/>
      <c r="IF171" s="129"/>
      <c r="IG171" s="103"/>
      <c r="IH171" s="104"/>
      <c r="II171" s="46"/>
      <c r="IJ171" s="129"/>
      <c r="IK171" s="103"/>
      <c r="IL171" s="104"/>
      <c r="IM171" s="46"/>
      <c r="IN171" s="129"/>
      <c r="IO171" s="103"/>
      <c r="IP171" s="104"/>
      <c r="IQ171" s="46"/>
      <c r="IR171" s="129"/>
      <c r="IS171" s="103"/>
      <c r="IT171" s="104"/>
      <c r="IU171" s="46"/>
      <c r="IV171" s="129"/>
    </row>
    <row r="172" spans="5:256">
      <c r="E172" s="103"/>
      <c r="F172" s="104"/>
      <c r="G172" s="46"/>
      <c r="H172" s="129"/>
      <c r="I172" s="103"/>
      <c r="J172" s="104"/>
      <c r="K172" s="46"/>
      <c r="L172" s="129"/>
      <c r="M172" s="103"/>
      <c r="N172" s="104"/>
      <c r="O172" s="46"/>
      <c r="P172" s="129"/>
      <c r="Q172" s="103"/>
      <c r="R172" s="104"/>
      <c r="S172" s="46"/>
      <c r="T172" s="129"/>
      <c r="U172" s="103"/>
      <c r="V172" s="104"/>
      <c r="W172" s="46"/>
      <c r="X172" s="129"/>
      <c r="Y172" s="103"/>
      <c r="Z172" s="104"/>
      <c r="AA172" s="46"/>
      <c r="AB172" s="129"/>
      <c r="AC172" s="103"/>
      <c r="AD172" s="104"/>
      <c r="AE172" s="46"/>
      <c r="AF172" s="129"/>
      <c r="AG172" s="103"/>
      <c r="AH172" s="104"/>
      <c r="AI172" s="46"/>
      <c r="AJ172" s="129"/>
      <c r="AK172" s="103"/>
      <c r="AL172" s="104"/>
      <c r="AM172" s="46"/>
      <c r="AN172" s="129"/>
      <c r="AO172" s="103"/>
      <c r="AP172" s="104"/>
      <c r="AQ172" s="46"/>
      <c r="AR172" s="129"/>
      <c r="AS172" s="103"/>
      <c r="AT172" s="104"/>
      <c r="AU172" s="46"/>
      <c r="AV172" s="129"/>
      <c r="AW172" s="103"/>
      <c r="AX172" s="104"/>
      <c r="AY172" s="46"/>
      <c r="AZ172" s="129"/>
      <c r="BA172" s="103"/>
      <c r="BB172" s="104"/>
      <c r="BC172" s="46"/>
      <c r="BD172" s="129"/>
      <c r="BE172" s="103"/>
      <c r="BF172" s="104"/>
      <c r="BG172" s="46"/>
      <c r="BH172" s="129"/>
      <c r="BI172" s="103"/>
      <c r="BJ172" s="104"/>
      <c r="BK172" s="46"/>
      <c r="BL172" s="129"/>
      <c r="BM172" s="103"/>
      <c r="BN172" s="104"/>
      <c r="BO172" s="46"/>
      <c r="BP172" s="129"/>
      <c r="BQ172" s="103"/>
      <c r="BR172" s="104"/>
      <c r="BS172" s="46"/>
      <c r="BT172" s="129"/>
      <c r="BU172" s="103"/>
      <c r="BV172" s="104"/>
      <c r="BW172" s="46"/>
      <c r="BX172" s="129"/>
      <c r="BY172" s="103"/>
      <c r="BZ172" s="104"/>
      <c r="CA172" s="46"/>
      <c r="CB172" s="129"/>
      <c r="CC172" s="103"/>
      <c r="CD172" s="104"/>
      <c r="CE172" s="46"/>
      <c r="CF172" s="129"/>
      <c r="CG172" s="103"/>
      <c r="CH172" s="104"/>
      <c r="CI172" s="46"/>
      <c r="CJ172" s="129"/>
      <c r="CK172" s="103"/>
      <c r="CL172" s="104"/>
      <c r="CM172" s="46"/>
      <c r="CN172" s="129"/>
      <c r="CO172" s="103"/>
      <c r="CP172" s="104"/>
      <c r="CQ172" s="46"/>
      <c r="CR172" s="129"/>
      <c r="CS172" s="103"/>
      <c r="CT172" s="104"/>
      <c r="CU172" s="46"/>
      <c r="CV172" s="129"/>
      <c r="CW172" s="103"/>
      <c r="CX172" s="104"/>
      <c r="CY172" s="46"/>
      <c r="CZ172" s="129"/>
      <c r="DA172" s="103"/>
      <c r="DB172" s="104"/>
      <c r="DC172" s="46"/>
      <c r="DD172" s="129"/>
      <c r="DE172" s="103"/>
      <c r="DF172" s="104"/>
      <c r="DG172" s="46"/>
      <c r="DH172" s="129"/>
      <c r="DI172" s="103"/>
      <c r="DJ172" s="104"/>
      <c r="DK172" s="46"/>
      <c r="DL172" s="129"/>
      <c r="DM172" s="103"/>
      <c r="DN172" s="104"/>
      <c r="DO172" s="46"/>
      <c r="DP172" s="129"/>
      <c r="DQ172" s="103"/>
      <c r="DR172" s="104"/>
      <c r="DS172" s="46"/>
      <c r="DT172" s="129"/>
      <c r="DU172" s="103"/>
      <c r="DV172" s="104"/>
      <c r="DW172" s="46"/>
      <c r="DX172" s="129"/>
      <c r="DY172" s="103"/>
      <c r="DZ172" s="104"/>
      <c r="EA172" s="46"/>
      <c r="EB172" s="129"/>
      <c r="EC172" s="103"/>
      <c r="ED172" s="104"/>
      <c r="EE172" s="46"/>
      <c r="EF172" s="129"/>
      <c r="EG172" s="103"/>
      <c r="EH172" s="104"/>
      <c r="EI172" s="46"/>
      <c r="EJ172" s="129"/>
      <c r="EK172" s="103"/>
      <c r="EL172" s="104"/>
      <c r="EM172" s="46"/>
      <c r="EN172" s="129"/>
      <c r="EO172" s="103"/>
      <c r="EP172" s="104"/>
      <c r="EQ172" s="46"/>
      <c r="ER172" s="129"/>
      <c r="ES172" s="103"/>
      <c r="ET172" s="104"/>
      <c r="EU172" s="46"/>
      <c r="EV172" s="129"/>
      <c r="EW172" s="103"/>
      <c r="EX172" s="104"/>
      <c r="EY172" s="46"/>
      <c r="EZ172" s="129"/>
      <c r="FA172" s="103"/>
      <c r="FB172" s="104"/>
      <c r="FC172" s="46"/>
      <c r="FD172" s="129"/>
      <c r="FE172" s="103"/>
      <c r="FF172" s="104"/>
      <c r="FG172" s="46"/>
      <c r="FH172" s="129"/>
      <c r="FI172" s="103"/>
      <c r="FJ172" s="104"/>
      <c r="FK172" s="46"/>
      <c r="FL172" s="129"/>
      <c r="FM172" s="103"/>
      <c r="FN172" s="104"/>
      <c r="FO172" s="46"/>
      <c r="FP172" s="129"/>
      <c r="FQ172" s="103"/>
      <c r="FR172" s="104"/>
      <c r="FS172" s="46"/>
      <c r="FT172" s="129"/>
      <c r="FU172" s="103"/>
      <c r="FV172" s="104"/>
      <c r="FW172" s="46"/>
      <c r="FX172" s="129"/>
      <c r="FY172" s="103"/>
      <c r="FZ172" s="104"/>
      <c r="GA172" s="46"/>
      <c r="GB172" s="129"/>
      <c r="GC172" s="103"/>
      <c r="GD172" s="104"/>
      <c r="GE172" s="46"/>
      <c r="GF172" s="129"/>
      <c r="GG172" s="103"/>
      <c r="GH172" s="104"/>
      <c r="GI172" s="46"/>
      <c r="GJ172" s="129"/>
      <c r="GK172" s="103"/>
      <c r="GL172" s="104"/>
      <c r="GM172" s="46"/>
      <c r="GN172" s="129"/>
      <c r="GO172" s="103"/>
      <c r="GP172" s="104"/>
      <c r="GQ172" s="46"/>
      <c r="GR172" s="129"/>
      <c r="GS172" s="103"/>
      <c r="GT172" s="104"/>
      <c r="GU172" s="46"/>
      <c r="GV172" s="129"/>
      <c r="GW172" s="103"/>
      <c r="GX172" s="104"/>
      <c r="GY172" s="46"/>
      <c r="GZ172" s="129"/>
      <c r="HA172" s="103"/>
      <c r="HB172" s="104"/>
      <c r="HC172" s="46"/>
      <c r="HD172" s="129"/>
      <c r="HE172" s="103"/>
      <c r="HF172" s="104"/>
      <c r="HG172" s="46"/>
      <c r="HH172" s="129"/>
      <c r="HI172" s="103"/>
      <c r="HJ172" s="104"/>
      <c r="HK172" s="46"/>
      <c r="HL172" s="129"/>
      <c r="HM172" s="103"/>
      <c r="HN172" s="104"/>
      <c r="HO172" s="46"/>
      <c r="HP172" s="129"/>
      <c r="HQ172" s="103"/>
      <c r="HR172" s="104"/>
      <c r="HS172" s="46"/>
      <c r="HT172" s="129"/>
      <c r="HU172" s="103"/>
      <c r="HV172" s="104"/>
      <c r="HW172" s="46"/>
      <c r="HX172" s="129"/>
      <c r="HY172" s="103"/>
      <c r="HZ172" s="104"/>
      <c r="IA172" s="46"/>
      <c r="IB172" s="129"/>
      <c r="IC172" s="103"/>
      <c r="ID172" s="104"/>
      <c r="IE172" s="46"/>
      <c r="IF172" s="129"/>
      <c r="IG172" s="103"/>
      <c r="IH172" s="104"/>
      <c r="II172" s="46"/>
      <c r="IJ172" s="129"/>
      <c r="IK172" s="103"/>
      <c r="IL172" s="104"/>
      <c r="IM172" s="46"/>
      <c r="IN172" s="129"/>
      <c r="IO172" s="103"/>
      <c r="IP172" s="104"/>
      <c r="IQ172" s="46"/>
      <c r="IR172" s="129"/>
      <c r="IS172" s="103"/>
      <c r="IT172" s="104"/>
      <c r="IU172" s="46"/>
      <c r="IV172" s="129"/>
    </row>
    <row r="173" spans="5:256">
      <c r="E173" s="103"/>
      <c r="F173" s="104"/>
      <c r="G173" s="46"/>
      <c r="H173" s="129"/>
      <c r="I173" s="103"/>
      <c r="J173" s="104"/>
      <c r="K173" s="46"/>
      <c r="L173" s="129"/>
      <c r="M173" s="103"/>
      <c r="N173" s="104"/>
      <c r="O173" s="46"/>
      <c r="P173" s="129"/>
      <c r="Q173" s="103"/>
      <c r="R173" s="104"/>
      <c r="S173" s="46"/>
      <c r="T173" s="129"/>
      <c r="U173" s="103"/>
      <c r="V173" s="104"/>
      <c r="W173" s="46"/>
      <c r="X173" s="129"/>
      <c r="Y173" s="103"/>
      <c r="Z173" s="104"/>
      <c r="AA173" s="46"/>
      <c r="AB173" s="129"/>
      <c r="AC173" s="103"/>
      <c r="AD173" s="104"/>
      <c r="AE173" s="46"/>
      <c r="AF173" s="129"/>
      <c r="AG173" s="103"/>
      <c r="AH173" s="104"/>
      <c r="AI173" s="46"/>
      <c r="AJ173" s="129"/>
      <c r="AK173" s="103"/>
      <c r="AL173" s="104"/>
      <c r="AM173" s="46"/>
      <c r="AN173" s="129"/>
      <c r="AO173" s="103"/>
      <c r="AP173" s="104"/>
      <c r="AQ173" s="46"/>
      <c r="AR173" s="129"/>
      <c r="AS173" s="103"/>
      <c r="AT173" s="104"/>
      <c r="AU173" s="46"/>
      <c r="AV173" s="129"/>
      <c r="AW173" s="103"/>
      <c r="AX173" s="104"/>
      <c r="AY173" s="46"/>
      <c r="AZ173" s="129"/>
      <c r="BA173" s="103"/>
      <c r="BB173" s="104"/>
      <c r="BC173" s="46"/>
      <c r="BD173" s="129"/>
      <c r="BE173" s="103"/>
      <c r="BF173" s="104"/>
      <c r="BG173" s="46"/>
      <c r="BH173" s="129"/>
      <c r="BI173" s="103"/>
      <c r="BJ173" s="104"/>
      <c r="BK173" s="46"/>
      <c r="BL173" s="129"/>
      <c r="BM173" s="103"/>
      <c r="BN173" s="104"/>
      <c r="BO173" s="46"/>
      <c r="BP173" s="129"/>
      <c r="BQ173" s="103"/>
      <c r="BR173" s="104"/>
      <c r="BS173" s="46"/>
      <c r="BT173" s="129"/>
      <c r="BU173" s="103"/>
      <c r="BV173" s="104"/>
      <c r="BW173" s="46"/>
      <c r="BX173" s="129"/>
      <c r="BY173" s="103"/>
      <c r="BZ173" s="104"/>
      <c r="CA173" s="46"/>
      <c r="CB173" s="129"/>
      <c r="CC173" s="103"/>
      <c r="CD173" s="104"/>
      <c r="CE173" s="46"/>
      <c r="CF173" s="129"/>
      <c r="CG173" s="103"/>
      <c r="CH173" s="104"/>
      <c r="CI173" s="46"/>
      <c r="CJ173" s="129"/>
      <c r="CK173" s="103"/>
      <c r="CL173" s="104"/>
      <c r="CM173" s="46"/>
      <c r="CN173" s="129"/>
      <c r="CO173" s="103"/>
      <c r="CP173" s="104"/>
      <c r="CQ173" s="46"/>
      <c r="CR173" s="129"/>
      <c r="CS173" s="103"/>
      <c r="CT173" s="104"/>
      <c r="CU173" s="46"/>
      <c r="CV173" s="129"/>
      <c r="CW173" s="103"/>
      <c r="CX173" s="104"/>
      <c r="CY173" s="46"/>
      <c r="CZ173" s="129"/>
      <c r="DA173" s="103"/>
      <c r="DB173" s="104"/>
      <c r="DC173" s="46"/>
      <c r="DD173" s="129"/>
      <c r="DE173" s="103"/>
      <c r="DF173" s="104"/>
      <c r="DG173" s="46"/>
      <c r="DH173" s="129"/>
      <c r="DI173" s="103"/>
      <c r="DJ173" s="104"/>
      <c r="DK173" s="46"/>
      <c r="DL173" s="129"/>
      <c r="DM173" s="103"/>
      <c r="DN173" s="104"/>
      <c r="DO173" s="46"/>
      <c r="DP173" s="129"/>
      <c r="DQ173" s="103"/>
      <c r="DR173" s="104"/>
      <c r="DS173" s="46"/>
      <c r="DT173" s="129"/>
      <c r="DU173" s="103"/>
      <c r="DV173" s="104"/>
      <c r="DW173" s="46"/>
      <c r="DX173" s="129"/>
      <c r="DY173" s="103"/>
      <c r="DZ173" s="104"/>
      <c r="EA173" s="46"/>
      <c r="EB173" s="129"/>
      <c r="EC173" s="103"/>
      <c r="ED173" s="104"/>
      <c r="EE173" s="46"/>
      <c r="EF173" s="129"/>
      <c r="EG173" s="103"/>
      <c r="EH173" s="104"/>
      <c r="EI173" s="46"/>
      <c r="EJ173" s="129"/>
      <c r="EK173" s="103"/>
      <c r="EL173" s="104"/>
      <c r="EM173" s="46"/>
      <c r="EN173" s="129"/>
      <c r="EO173" s="103"/>
      <c r="EP173" s="104"/>
      <c r="EQ173" s="46"/>
      <c r="ER173" s="129"/>
      <c r="ES173" s="103"/>
      <c r="ET173" s="104"/>
      <c r="EU173" s="46"/>
      <c r="EV173" s="129"/>
      <c r="EW173" s="103"/>
      <c r="EX173" s="104"/>
      <c r="EY173" s="46"/>
      <c r="EZ173" s="129"/>
      <c r="FA173" s="103"/>
      <c r="FB173" s="104"/>
      <c r="FC173" s="46"/>
      <c r="FD173" s="129"/>
      <c r="FE173" s="103"/>
      <c r="FF173" s="104"/>
      <c r="FG173" s="46"/>
      <c r="FH173" s="129"/>
      <c r="FI173" s="103"/>
      <c r="FJ173" s="104"/>
      <c r="FK173" s="46"/>
      <c r="FL173" s="129"/>
      <c r="FM173" s="103"/>
      <c r="FN173" s="104"/>
      <c r="FO173" s="46"/>
      <c r="FP173" s="129"/>
      <c r="FQ173" s="103"/>
      <c r="FR173" s="104"/>
      <c r="FS173" s="46"/>
      <c r="FT173" s="129"/>
      <c r="FU173" s="103"/>
      <c r="FV173" s="104"/>
      <c r="FW173" s="46"/>
      <c r="FX173" s="129"/>
      <c r="FY173" s="103"/>
      <c r="FZ173" s="104"/>
      <c r="GA173" s="46"/>
      <c r="GB173" s="129"/>
      <c r="GC173" s="103"/>
      <c r="GD173" s="104"/>
      <c r="GE173" s="46"/>
      <c r="GF173" s="129"/>
      <c r="GG173" s="103"/>
      <c r="GH173" s="104"/>
      <c r="GI173" s="46"/>
      <c r="GJ173" s="129"/>
      <c r="GK173" s="103"/>
      <c r="GL173" s="104"/>
      <c r="GM173" s="46"/>
      <c r="GN173" s="129"/>
      <c r="GO173" s="103"/>
      <c r="GP173" s="104"/>
      <c r="GQ173" s="46"/>
      <c r="GR173" s="129"/>
      <c r="GS173" s="103"/>
      <c r="GT173" s="104"/>
      <c r="GU173" s="46"/>
      <c r="GV173" s="129"/>
      <c r="GW173" s="103"/>
      <c r="GX173" s="104"/>
      <c r="GY173" s="46"/>
      <c r="GZ173" s="129"/>
      <c r="HA173" s="103"/>
      <c r="HB173" s="104"/>
      <c r="HC173" s="46"/>
      <c r="HD173" s="129"/>
      <c r="HE173" s="103"/>
      <c r="HF173" s="104"/>
      <c r="HG173" s="46"/>
      <c r="HH173" s="129"/>
      <c r="HI173" s="103"/>
      <c r="HJ173" s="104"/>
      <c r="HK173" s="46"/>
      <c r="HL173" s="129"/>
      <c r="HM173" s="103"/>
      <c r="HN173" s="104"/>
      <c r="HO173" s="46"/>
      <c r="HP173" s="129"/>
      <c r="HQ173" s="103"/>
      <c r="HR173" s="104"/>
      <c r="HS173" s="46"/>
      <c r="HT173" s="129"/>
      <c r="HU173" s="103"/>
      <c r="HV173" s="104"/>
      <c r="HW173" s="46"/>
      <c r="HX173" s="129"/>
      <c r="HY173" s="103"/>
      <c r="HZ173" s="104"/>
      <c r="IA173" s="46"/>
      <c r="IB173" s="129"/>
      <c r="IC173" s="103"/>
      <c r="ID173" s="104"/>
      <c r="IE173" s="46"/>
      <c r="IF173" s="129"/>
      <c r="IG173" s="103"/>
      <c r="IH173" s="104"/>
      <c r="II173" s="46"/>
      <c r="IJ173" s="129"/>
      <c r="IK173" s="103"/>
      <c r="IL173" s="104"/>
      <c r="IM173" s="46"/>
      <c r="IN173" s="129"/>
      <c r="IO173" s="103"/>
      <c r="IP173" s="104"/>
      <c r="IQ173" s="46"/>
      <c r="IR173" s="129"/>
      <c r="IS173" s="103"/>
      <c r="IT173" s="104"/>
      <c r="IU173" s="46"/>
      <c r="IV173" s="129"/>
    </row>
    <row r="174" spans="5:256">
      <c r="E174" s="103"/>
      <c r="F174" s="104"/>
      <c r="G174" s="46"/>
      <c r="H174" s="129"/>
      <c r="I174" s="103"/>
      <c r="J174" s="104"/>
      <c r="K174" s="46"/>
      <c r="L174" s="129"/>
      <c r="M174" s="103"/>
      <c r="N174" s="104"/>
      <c r="O174" s="46"/>
      <c r="P174" s="129"/>
      <c r="Q174" s="103"/>
      <c r="R174" s="104"/>
      <c r="S174" s="46"/>
      <c r="T174" s="129"/>
      <c r="U174" s="103"/>
      <c r="V174" s="104"/>
      <c r="W174" s="46"/>
      <c r="X174" s="129"/>
      <c r="Y174" s="103"/>
      <c r="Z174" s="104"/>
      <c r="AA174" s="46"/>
      <c r="AB174" s="129"/>
      <c r="AC174" s="103"/>
      <c r="AD174" s="104"/>
      <c r="AE174" s="46"/>
      <c r="AF174" s="129"/>
      <c r="AG174" s="103"/>
      <c r="AH174" s="104"/>
      <c r="AI174" s="46"/>
      <c r="AJ174" s="129"/>
      <c r="AK174" s="103"/>
      <c r="AL174" s="104"/>
      <c r="AM174" s="46"/>
      <c r="AN174" s="129"/>
      <c r="AO174" s="103"/>
      <c r="AP174" s="104"/>
      <c r="AQ174" s="46"/>
      <c r="AR174" s="129"/>
      <c r="AS174" s="103"/>
      <c r="AT174" s="104"/>
      <c r="AU174" s="46"/>
      <c r="AV174" s="129"/>
      <c r="AW174" s="103"/>
      <c r="AX174" s="104"/>
      <c r="AY174" s="46"/>
      <c r="AZ174" s="129"/>
      <c r="BA174" s="103"/>
      <c r="BB174" s="104"/>
      <c r="BC174" s="46"/>
      <c r="BD174" s="129"/>
      <c r="BE174" s="103"/>
      <c r="BF174" s="104"/>
      <c r="BG174" s="46"/>
      <c r="BH174" s="129"/>
      <c r="BI174" s="103"/>
      <c r="BJ174" s="104"/>
      <c r="BK174" s="46"/>
      <c r="BL174" s="129"/>
      <c r="BM174" s="103"/>
      <c r="BN174" s="104"/>
      <c r="BO174" s="46"/>
      <c r="BP174" s="129"/>
      <c r="BQ174" s="103"/>
      <c r="BR174" s="104"/>
      <c r="BS174" s="46"/>
      <c r="BT174" s="129"/>
      <c r="BU174" s="103"/>
      <c r="BV174" s="104"/>
      <c r="BW174" s="46"/>
      <c r="BX174" s="129"/>
      <c r="BY174" s="103"/>
      <c r="BZ174" s="104"/>
      <c r="CA174" s="46"/>
      <c r="CB174" s="129"/>
      <c r="CC174" s="103"/>
      <c r="CD174" s="104"/>
      <c r="CE174" s="46"/>
      <c r="CF174" s="129"/>
      <c r="CG174" s="103"/>
      <c r="CH174" s="104"/>
      <c r="CI174" s="46"/>
      <c r="CJ174" s="129"/>
      <c r="CK174" s="103"/>
      <c r="CL174" s="104"/>
      <c r="CM174" s="46"/>
      <c r="CN174" s="129"/>
      <c r="CO174" s="103"/>
      <c r="CP174" s="104"/>
      <c r="CQ174" s="46"/>
      <c r="CR174" s="129"/>
      <c r="CS174" s="103"/>
      <c r="CT174" s="104"/>
      <c r="CU174" s="46"/>
      <c r="CV174" s="129"/>
      <c r="CW174" s="103"/>
      <c r="CX174" s="104"/>
      <c r="CY174" s="46"/>
      <c r="CZ174" s="129"/>
      <c r="DA174" s="103"/>
      <c r="DB174" s="104"/>
      <c r="DC174" s="46"/>
      <c r="DD174" s="129"/>
      <c r="DE174" s="103"/>
      <c r="DF174" s="104"/>
      <c r="DG174" s="46"/>
      <c r="DH174" s="129"/>
      <c r="DI174" s="103"/>
      <c r="DJ174" s="104"/>
      <c r="DK174" s="46"/>
      <c r="DL174" s="129"/>
      <c r="DM174" s="103"/>
      <c r="DN174" s="104"/>
      <c r="DO174" s="46"/>
      <c r="DP174" s="129"/>
      <c r="DQ174" s="103"/>
      <c r="DR174" s="104"/>
      <c r="DS174" s="46"/>
      <c r="DT174" s="129"/>
      <c r="DU174" s="103"/>
      <c r="DV174" s="104"/>
      <c r="DW174" s="46"/>
      <c r="DX174" s="129"/>
      <c r="DY174" s="103"/>
      <c r="DZ174" s="104"/>
      <c r="EA174" s="46"/>
      <c r="EB174" s="129"/>
      <c r="EC174" s="103"/>
      <c r="ED174" s="104"/>
      <c r="EE174" s="46"/>
      <c r="EF174" s="129"/>
      <c r="EG174" s="103"/>
      <c r="EH174" s="104"/>
      <c r="EI174" s="46"/>
      <c r="EJ174" s="129"/>
      <c r="EK174" s="103"/>
      <c r="EL174" s="104"/>
      <c r="EM174" s="46"/>
      <c r="EN174" s="129"/>
      <c r="EO174" s="103"/>
      <c r="EP174" s="104"/>
      <c r="EQ174" s="46"/>
      <c r="ER174" s="129"/>
      <c r="ES174" s="103"/>
      <c r="ET174" s="104"/>
      <c r="EU174" s="46"/>
      <c r="EV174" s="129"/>
      <c r="EW174" s="103"/>
      <c r="EX174" s="104"/>
      <c r="EY174" s="46"/>
      <c r="EZ174" s="129"/>
      <c r="FA174" s="103"/>
      <c r="FB174" s="104"/>
      <c r="FC174" s="46"/>
      <c r="FD174" s="129"/>
      <c r="FE174" s="103"/>
      <c r="FF174" s="104"/>
      <c r="FG174" s="46"/>
      <c r="FH174" s="129"/>
      <c r="FI174" s="103"/>
      <c r="FJ174" s="104"/>
      <c r="FK174" s="46"/>
      <c r="FL174" s="129"/>
      <c r="FM174" s="103"/>
      <c r="FN174" s="104"/>
      <c r="FO174" s="46"/>
      <c r="FP174" s="129"/>
      <c r="FQ174" s="103"/>
      <c r="FR174" s="104"/>
      <c r="FS174" s="46"/>
      <c r="FT174" s="129"/>
      <c r="FU174" s="103"/>
      <c r="FV174" s="104"/>
      <c r="FW174" s="46"/>
      <c r="FX174" s="129"/>
      <c r="FY174" s="103"/>
      <c r="FZ174" s="104"/>
      <c r="GA174" s="46"/>
      <c r="GB174" s="129"/>
      <c r="GC174" s="103"/>
      <c r="GD174" s="104"/>
      <c r="GE174" s="46"/>
      <c r="GF174" s="129"/>
      <c r="GG174" s="103"/>
      <c r="GH174" s="104"/>
      <c r="GI174" s="46"/>
      <c r="GJ174" s="129"/>
      <c r="GK174" s="103"/>
      <c r="GL174" s="104"/>
      <c r="GM174" s="46"/>
      <c r="GN174" s="129"/>
      <c r="GO174" s="103"/>
      <c r="GP174" s="104"/>
      <c r="GQ174" s="46"/>
      <c r="GR174" s="129"/>
      <c r="GS174" s="103"/>
      <c r="GT174" s="104"/>
      <c r="GU174" s="46"/>
      <c r="GV174" s="129"/>
      <c r="GW174" s="103"/>
      <c r="GX174" s="104"/>
      <c r="GY174" s="46"/>
      <c r="GZ174" s="129"/>
      <c r="HA174" s="103"/>
      <c r="HB174" s="104"/>
      <c r="HC174" s="46"/>
      <c r="HD174" s="129"/>
      <c r="HE174" s="103"/>
      <c r="HF174" s="104"/>
      <c r="HG174" s="46"/>
      <c r="HH174" s="129"/>
      <c r="HI174" s="103"/>
      <c r="HJ174" s="104"/>
      <c r="HK174" s="46"/>
      <c r="HL174" s="129"/>
      <c r="HM174" s="103"/>
      <c r="HN174" s="104"/>
      <c r="HO174" s="46"/>
      <c r="HP174" s="129"/>
      <c r="HQ174" s="103"/>
      <c r="HR174" s="104"/>
      <c r="HS174" s="46"/>
      <c r="HT174" s="129"/>
      <c r="HU174" s="103"/>
      <c r="HV174" s="104"/>
      <c r="HW174" s="46"/>
      <c r="HX174" s="129"/>
      <c r="HY174" s="103"/>
      <c r="HZ174" s="104"/>
      <c r="IA174" s="46"/>
      <c r="IB174" s="129"/>
      <c r="IC174" s="103"/>
      <c r="ID174" s="104"/>
      <c r="IE174" s="46"/>
      <c r="IF174" s="129"/>
      <c r="IG174" s="103"/>
      <c r="IH174" s="104"/>
      <c r="II174" s="46"/>
      <c r="IJ174" s="129"/>
      <c r="IK174" s="103"/>
      <c r="IL174" s="104"/>
      <c r="IM174" s="46"/>
      <c r="IN174" s="129"/>
      <c r="IO174" s="103"/>
      <c r="IP174" s="104"/>
      <c r="IQ174" s="46"/>
      <c r="IR174" s="129"/>
      <c r="IS174" s="103"/>
      <c r="IT174" s="104"/>
      <c r="IU174" s="46"/>
      <c r="IV174" s="129"/>
    </row>
    <row r="175" spans="5:256">
      <c r="E175" s="103"/>
      <c r="F175" s="104"/>
      <c r="G175" s="46"/>
      <c r="H175" s="129"/>
      <c r="I175" s="103"/>
      <c r="J175" s="104"/>
      <c r="K175" s="46"/>
      <c r="L175" s="129"/>
      <c r="M175" s="103"/>
      <c r="N175" s="104"/>
      <c r="O175" s="46"/>
      <c r="P175" s="129"/>
      <c r="Q175" s="103"/>
      <c r="R175" s="104"/>
      <c r="S175" s="46"/>
      <c r="T175" s="129"/>
      <c r="U175" s="103"/>
      <c r="V175" s="104"/>
      <c r="W175" s="46"/>
      <c r="X175" s="129"/>
      <c r="Y175" s="103"/>
      <c r="Z175" s="104"/>
      <c r="AA175" s="46"/>
      <c r="AB175" s="129"/>
      <c r="AC175" s="103"/>
      <c r="AD175" s="104"/>
      <c r="AE175" s="46"/>
      <c r="AF175" s="129"/>
      <c r="AG175" s="103"/>
      <c r="AH175" s="104"/>
      <c r="AI175" s="46"/>
      <c r="AJ175" s="129"/>
      <c r="AK175" s="103"/>
      <c r="AL175" s="104"/>
      <c r="AM175" s="46"/>
      <c r="AN175" s="129"/>
      <c r="AO175" s="103"/>
      <c r="AP175" s="104"/>
      <c r="AQ175" s="46"/>
      <c r="AR175" s="129"/>
      <c r="AS175" s="103"/>
      <c r="AT175" s="104"/>
      <c r="AU175" s="46"/>
      <c r="AV175" s="129"/>
      <c r="AW175" s="103"/>
      <c r="AX175" s="104"/>
      <c r="AY175" s="46"/>
      <c r="AZ175" s="129"/>
      <c r="BA175" s="103"/>
      <c r="BB175" s="104"/>
      <c r="BC175" s="46"/>
      <c r="BD175" s="129"/>
      <c r="BE175" s="103"/>
      <c r="BF175" s="104"/>
      <c r="BG175" s="46"/>
      <c r="BH175" s="129"/>
      <c r="BI175" s="103"/>
      <c r="BJ175" s="104"/>
      <c r="BK175" s="46"/>
      <c r="BL175" s="129"/>
      <c r="BM175" s="103"/>
      <c r="BN175" s="104"/>
      <c r="BO175" s="46"/>
      <c r="BP175" s="129"/>
      <c r="BQ175" s="103"/>
      <c r="BR175" s="104"/>
      <c r="BS175" s="46"/>
      <c r="BT175" s="129"/>
      <c r="BU175" s="103"/>
      <c r="BV175" s="104"/>
      <c r="BW175" s="46"/>
      <c r="BX175" s="129"/>
      <c r="BY175" s="103"/>
      <c r="BZ175" s="104"/>
      <c r="CA175" s="46"/>
      <c r="CB175" s="129"/>
      <c r="CC175" s="103"/>
      <c r="CD175" s="104"/>
      <c r="CE175" s="46"/>
      <c r="CF175" s="129"/>
      <c r="CG175" s="103"/>
      <c r="CH175" s="104"/>
      <c r="CI175" s="46"/>
      <c r="CJ175" s="129"/>
      <c r="CK175" s="103"/>
      <c r="CL175" s="104"/>
      <c r="CM175" s="46"/>
      <c r="CN175" s="129"/>
      <c r="CO175" s="103"/>
      <c r="CP175" s="104"/>
      <c r="CQ175" s="46"/>
      <c r="CR175" s="129"/>
      <c r="CS175" s="103"/>
      <c r="CT175" s="104"/>
      <c r="CU175" s="46"/>
      <c r="CV175" s="129"/>
      <c r="CW175" s="103"/>
      <c r="CX175" s="104"/>
      <c r="CY175" s="46"/>
      <c r="CZ175" s="129"/>
      <c r="DA175" s="103"/>
      <c r="DB175" s="104"/>
      <c r="DC175" s="46"/>
      <c r="DD175" s="129"/>
      <c r="DE175" s="103"/>
      <c r="DF175" s="104"/>
      <c r="DG175" s="46"/>
      <c r="DH175" s="129"/>
      <c r="DI175" s="103"/>
      <c r="DJ175" s="104"/>
      <c r="DK175" s="46"/>
      <c r="DL175" s="129"/>
      <c r="DM175" s="103"/>
      <c r="DN175" s="104"/>
      <c r="DO175" s="46"/>
      <c r="DP175" s="129"/>
      <c r="DQ175" s="103"/>
      <c r="DR175" s="104"/>
      <c r="DS175" s="46"/>
      <c r="DT175" s="129"/>
      <c r="DU175" s="103"/>
      <c r="DV175" s="104"/>
      <c r="DW175" s="46"/>
      <c r="DX175" s="129"/>
      <c r="DY175" s="103"/>
      <c r="DZ175" s="104"/>
      <c r="EA175" s="46"/>
      <c r="EB175" s="129"/>
      <c r="EC175" s="103"/>
      <c r="ED175" s="104"/>
      <c r="EE175" s="46"/>
      <c r="EF175" s="129"/>
      <c r="EG175" s="103"/>
      <c r="EH175" s="104"/>
      <c r="EI175" s="46"/>
      <c r="EJ175" s="129"/>
      <c r="EK175" s="103"/>
      <c r="EL175" s="104"/>
      <c r="EM175" s="46"/>
      <c r="EN175" s="129"/>
      <c r="EO175" s="103"/>
      <c r="EP175" s="104"/>
      <c r="EQ175" s="46"/>
      <c r="ER175" s="129"/>
      <c r="ES175" s="103"/>
      <c r="ET175" s="104"/>
      <c r="EU175" s="46"/>
      <c r="EV175" s="129"/>
      <c r="EW175" s="103"/>
      <c r="EX175" s="104"/>
      <c r="EY175" s="46"/>
      <c r="EZ175" s="129"/>
      <c r="FA175" s="103"/>
      <c r="FB175" s="104"/>
      <c r="FC175" s="46"/>
      <c r="FD175" s="129"/>
      <c r="FE175" s="103"/>
      <c r="FF175" s="104"/>
      <c r="FG175" s="46"/>
      <c r="FH175" s="129"/>
      <c r="FI175" s="103"/>
      <c r="FJ175" s="104"/>
      <c r="FK175" s="46"/>
      <c r="FL175" s="129"/>
      <c r="FM175" s="103"/>
      <c r="FN175" s="104"/>
      <c r="FO175" s="46"/>
      <c r="FP175" s="129"/>
      <c r="FQ175" s="103"/>
      <c r="FR175" s="104"/>
      <c r="FS175" s="46"/>
      <c r="FT175" s="129"/>
      <c r="FU175" s="103"/>
      <c r="FV175" s="104"/>
      <c r="FW175" s="46"/>
      <c r="FX175" s="129"/>
      <c r="FY175" s="103"/>
      <c r="FZ175" s="104"/>
      <c r="GA175" s="46"/>
      <c r="GB175" s="129"/>
      <c r="GC175" s="103"/>
      <c r="GD175" s="104"/>
      <c r="GE175" s="46"/>
      <c r="GF175" s="129"/>
      <c r="GG175" s="103"/>
      <c r="GH175" s="104"/>
      <c r="GI175" s="46"/>
      <c r="GJ175" s="129"/>
      <c r="GK175" s="103"/>
      <c r="GL175" s="104"/>
      <c r="GM175" s="46"/>
      <c r="GN175" s="129"/>
      <c r="GO175" s="103"/>
      <c r="GP175" s="104"/>
      <c r="GQ175" s="46"/>
      <c r="GR175" s="129"/>
      <c r="GS175" s="103"/>
      <c r="GT175" s="104"/>
      <c r="GU175" s="46"/>
      <c r="GV175" s="129"/>
      <c r="GW175" s="103"/>
      <c r="GX175" s="104"/>
      <c r="GY175" s="46"/>
      <c r="GZ175" s="129"/>
      <c r="HA175" s="103"/>
      <c r="HB175" s="104"/>
      <c r="HC175" s="46"/>
      <c r="HD175" s="129"/>
      <c r="HE175" s="103"/>
      <c r="HF175" s="104"/>
      <c r="HG175" s="46"/>
      <c r="HH175" s="129"/>
      <c r="HI175" s="103"/>
      <c r="HJ175" s="104"/>
      <c r="HK175" s="46"/>
      <c r="HL175" s="129"/>
      <c r="HM175" s="103"/>
      <c r="HN175" s="104"/>
      <c r="HO175" s="46"/>
      <c r="HP175" s="129"/>
      <c r="HQ175" s="103"/>
      <c r="HR175" s="104"/>
      <c r="HS175" s="46"/>
      <c r="HT175" s="129"/>
      <c r="HU175" s="103"/>
      <c r="HV175" s="104"/>
      <c r="HW175" s="46"/>
      <c r="HX175" s="129"/>
      <c r="HY175" s="103"/>
      <c r="HZ175" s="104"/>
      <c r="IA175" s="46"/>
      <c r="IB175" s="129"/>
      <c r="IC175" s="103"/>
      <c r="ID175" s="104"/>
      <c r="IE175" s="46"/>
      <c r="IF175" s="129"/>
      <c r="IG175" s="103"/>
      <c r="IH175" s="104"/>
      <c r="II175" s="46"/>
      <c r="IJ175" s="129"/>
      <c r="IK175" s="103"/>
      <c r="IL175" s="104"/>
      <c r="IM175" s="46"/>
      <c r="IN175" s="129"/>
      <c r="IO175" s="103"/>
      <c r="IP175" s="104"/>
      <c r="IQ175" s="46"/>
      <c r="IR175" s="129"/>
      <c r="IS175" s="103"/>
      <c r="IT175" s="104"/>
      <c r="IU175" s="46"/>
      <c r="IV175" s="129"/>
    </row>
    <row r="176" spans="5:256">
      <c r="E176" s="103"/>
      <c r="F176" s="104"/>
      <c r="G176" s="46"/>
      <c r="H176" s="129"/>
      <c r="I176" s="103"/>
      <c r="J176" s="104"/>
      <c r="K176" s="46"/>
      <c r="L176" s="129"/>
      <c r="M176" s="103"/>
      <c r="N176" s="104"/>
      <c r="O176" s="46"/>
      <c r="P176" s="129"/>
      <c r="Q176" s="103"/>
      <c r="R176" s="104"/>
      <c r="S176" s="46"/>
      <c r="T176" s="129"/>
      <c r="U176" s="103"/>
      <c r="V176" s="104"/>
      <c r="W176" s="46"/>
      <c r="X176" s="129"/>
      <c r="Y176" s="103"/>
      <c r="Z176" s="104"/>
      <c r="AA176" s="46"/>
      <c r="AB176" s="129"/>
      <c r="AC176" s="103"/>
      <c r="AD176" s="104"/>
      <c r="AE176" s="46"/>
      <c r="AF176" s="129"/>
      <c r="AG176" s="103"/>
      <c r="AH176" s="104"/>
      <c r="AI176" s="46"/>
      <c r="AJ176" s="129"/>
      <c r="AK176" s="103"/>
      <c r="AL176" s="104"/>
      <c r="AM176" s="46"/>
      <c r="AN176" s="129"/>
      <c r="AO176" s="103"/>
      <c r="AP176" s="104"/>
      <c r="AQ176" s="46"/>
      <c r="AR176" s="129"/>
      <c r="AS176" s="103"/>
      <c r="AT176" s="104"/>
      <c r="AU176" s="46"/>
      <c r="AV176" s="129"/>
      <c r="AW176" s="103"/>
      <c r="AX176" s="104"/>
      <c r="AY176" s="46"/>
      <c r="AZ176" s="129"/>
      <c r="BA176" s="103"/>
      <c r="BB176" s="104"/>
      <c r="BC176" s="46"/>
      <c r="BD176" s="129"/>
      <c r="BE176" s="103"/>
      <c r="BF176" s="104"/>
      <c r="BG176" s="46"/>
      <c r="BH176" s="129"/>
      <c r="BI176" s="103"/>
      <c r="BJ176" s="104"/>
      <c r="BK176" s="46"/>
      <c r="BL176" s="129"/>
      <c r="BM176" s="103"/>
      <c r="BN176" s="104"/>
      <c r="BO176" s="46"/>
      <c r="BP176" s="129"/>
      <c r="BQ176" s="103"/>
      <c r="BR176" s="104"/>
      <c r="BS176" s="46"/>
      <c r="BT176" s="129"/>
      <c r="BU176" s="103"/>
      <c r="BV176" s="104"/>
      <c r="BW176" s="46"/>
      <c r="BX176" s="129"/>
      <c r="BY176" s="103"/>
      <c r="BZ176" s="104"/>
      <c r="CA176" s="46"/>
      <c r="CB176" s="129"/>
      <c r="CC176" s="103"/>
      <c r="CD176" s="104"/>
      <c r="CE176" s="46"/>
      <c r="CF176" s="129"/>
      <c r="CG176" s="103"/>
      <c r="CH176" s="104"/>
      <c r="CI176" s="46"/>
      <c r="CJ176" s="129"/>
      <c r="CK176" s="103"/>
      <c r="CL176" s="104"/>
      <c r="CM176" s="46"/>
      <c r="CN176" s="129"/>
      <c r="CO176" s="103"/>
      <c r="CP176" s="104"/>
      <c r="CQ176" s="46"/>
      <c r="CR176" s="129"/>
      <c r="CS176" s="103"/>
      <c r="CT176" s="104"/>
      <c r="CU176" s="46"/>
      <c r="CV176" s="129"/>
      <c r="CW176" s="103"/>
      <c r="CX176" s="104"/>
      <c r="CY176" s="46"/>
      <c r="CZ176" s="129"/>
      <c r="DA176" s="103"/>
      <c r="DB176" s="104"/>
      <c r="DC176" s="46"/>
      <c r="DD176" s="129"/>
      <c r="DE176" s="103"/>
      <c r="DF176" s="104"/>
      <c r="DG176" s="46"/>
      <c r="DH176" s="129"/>
      <c r="DI176" s="103"/>
      <c r="DJ176" s="104"/>
      <c r="DK176" s="46"/>
      <c r="DL176" s="129"/>
      <c r="DM176" s="103"/>
      <c r="DN176" s="104"/>
      <c r="DO176" s="46"/>
      <c r="DP176" s="129"/>
      <c r="DQ176" s="103"/>
      <c r="DR176" s="104"/>
      <c r="DS176" s="46"/>
      <c r="DT176" s="129"/>
      <c r="DU176" s="103"/>
      <c r="DV176" s="104"/>
      <c r="DW176" s="46"/>
      <c r="DX176" s="129"/>
      <c r="DY176" s="103"/>
      <c r="DZ176" s="104"/>
      <c r="EA176" s="46"/>
      <c r="EB176" s="129"/>
      <c r="EC176" s="103"/>
      <c r="ED176" s="104"/>
      <c r="EE176" s="46"/>
      <c r="EF176" s="129"/>
      <c r="EG176" s="103"/>
      <c r="EH176" s="104"/>
      <c r="EI176" s="46"/>
      <c r="EJ176" s="129"/>
      <c r="EK176" s="103"/>
      <c r="EL176" s="104"/>
      <c r="EM176" s="46"/>
      <c r="EN176" s="129"/>
      <c r="EO176" s="103"/>
      <c r="EP176" s="104"/>
      <c r="EQ176" s="46"/>
      <c r="ER176" s="129"/>
      <c r="ES176" s="103"/>
      <c r="ET176" s="104"/>
      <c r="EU176" s="46"/>
      <c r="EV176" s="129"/>
      <c r="EW176" s="103"/>
      <c r="EX176" s="104"/>
      <c r="EY176" s="46"/>
      <c r="EZ176" s="129"/>
      <c r="FA176" s="103"/>
      <c r="FB176" s="104"/>
      <c r="FC176" s="46"/>
      <c r="FD176" s="129"/>
      <c r="FE176" s="103"/>
      <c r="FF176" s="104"/>
      <c r="FG176" s="46"/>
      <c r="FH176" s="129"/>
      <c r="FI176" s="103"/>
      <c r="FJ176" s="104"/>
      <c r="FK176" s="46"/>
      <c r="FL176" s="129"/>
      <c r="FM176" s="103"/>
      <c r="FN176" s="104"/>
      <c r="FO176" s="46"/>
      <c r="FP176" s="129"/>
      <c r="FQ176" s="103"/>
      <c r="FR176" s="104"/>
      <c r="FS176" s="46"/>
      <c r="FT176" s="129"/>
      <c r="FU176" s="103"/>
      <c r="FV176" s="104"/>
      <c r="FW176" s="46"/>
      <c r="FX176" s="129"/>
      <c r="FY176" s="103"/>
      <c r="FZ176" s="104"/>
      <c r="GA176" s="46"/>
      <c r="GB176" s="129"/>
      <c r="GC176" s="103"/>
      <c r="GD176" s="104"/>
      <c r="GE176" s="46"/>
      <c r="GF176" s="129"/>
      <c r="GG176" s="103"/>
      <c r="GH176" s="104"/>
      <c r="GI176" s="46"/>
      <c r="GJ176" s="129"/>
      <c r="GK176" s="103"/>
      <c r="GL176" s="104"/>
      <c r="GM176" s="46"/>
      <c r="GN176" s="129"/>
      <c r="GO176" s="103"/>
      <c r="GP176" s="104"/>
      <c r="GQ176" s="46"/>
      <c r="GR176" s="129"/>
      <c r="GS176" s="103"/>
      <c r="GT176" s="104"/>
      <c r="GU176" s="46"/>
      <c r="GV176" s="129"/>
      <c r="GW176" s="103"/>
      <c r="GX176" s="104"/>
      <c r="GY176" s="46"/>
      <c r="GZ176" s="129"/>
      <c r="HA176" s="103"/>
      <c r="HB176" s="104"/>
      <c r="HC176" s="46"/>
      <c r="HD176" s="129"/>
      <c r="HE176" s="103"/>
      <c r="HF176" s="104"/>
      <c r="HG176" s="46"/>
      <c r="HH176" s="129"/>
      <c r="HI176" s="103"/>
      <c r="HJ176" s="104"/>
      <c r="HK176" s="46"/>
      <c r="HL176" s="129"/>
      <c r="HM176" s="103"/>
      <c r="HN176" s="104"/>
      <c r="HO176" s="46"/>
      <c r="HP176" s="129"/>
      <c r="HQ176" s="103"/>
      <c r="HR176" s="104"/>
      <c r="HS176" s="46"/>
      <c r="HT176" s="129"/>
      <c r="HU176" s="103"/>
      <c r="HV176" s="104"/>
      <c r="HW176" s="46"/>
      <c r="HX176" s="129"/>
      <c r="HY176" s="103"/>
      <c r="HZ176" s="104"/>
      <c r="IA176" s="46"/>
      <c r="IB176" s="129"/>
      <c r="IC176" s="103"/>
      <c r="ID176" s="104"/>
      <c r="IE176" s="46"/>
      <c r="IF176" s="129"/>
      <c r="IG176" s="103"/>
      <c r="IH176" s="104"/>
      <c r="II176" s="46"/>
      <c r="IJ176" s="129"/>
      <c r="IK176" s="103"/>
      <c r="IL176" s="104"/>
      <c r="IM176" s="46"/>
      <c r="IN176" s="129"/>
      <c r="IO176" s="103"/>
      <c r="IP176" s="104"/>
      <c r="IQ176" s="46"/>
      <c r="IR176" s="129"/>
      <c r="IS176" s="103"/>
      <c r="IT176" s="104"/>
      <c r="IU176" s="46"/>
      <c r="IV176" s="129"/>
    </row>
    <row r="177" spans="5:256">
      <c r="E177" s="103"/>
      <c r="F177" s="104"/>
      <c r="G177" s="46"/>
      <c r="H177" s="129"/>
      <c r="I177" s="103"/>
      <c r="J177" s="104"/>
      <c r="K177" s="46"/>
      <c r="L177" s="129"/>
      <c r="M177" s="103"/>
      <c r="N177" s="104"/>
      <c r="O177" s="46"/>
      <c r="P177" s="129"/>
      <c r="Q177" s="103"/>
      <c r="R177" s="104"/>
      <c r="S177" s="46"/>
      <c r="T177" s="129"/>
      <c r="U177" s="103"/>
      <c r="V177" s="104"/>
      <c r="W177" s="46"/>
      <c r="X177" s="129"/>
      <c r="Y177" s="103"/>
      <c r="Z177" s="104"/>
      <c r="AA177" s="46"/>
      <c r="AB177" s="129"/>
      <c r="AC177" s="103"/>
      <c r="AD177" s="104"/>
      <c r="AE177" s="46"/>
      <c r="AF177" s="129"/>
      <c r="AG177" s="103"/>
      <c r="AH177" s="104"/>
      <c r="AI177" s="46"/>
      <c r="AJ177" s="129"/>
      <c r="AK177" s="103"/>
      <c r="AL177" s="104"/>
      <c r="AM177" s="46"/>
      <c r="AN177" s="129"/>
      <c r="AO177" s="103"/>
      <c r="AP177" s="104"/>
      <c r="AQ177" s="46"/>
      <c r="AR177" s="129"/>
      <c r="AS177" s="103"/>
      <c r="AT177" s="104"/>
      <c r="AU177" s="46"/>
      <c r="AV177" s="129"/>
      <c r="AW177" s="103"/>
      <c r="AX177" s="104"/>
      <c r="AY177" s="46"/>
      <c r="AZ177" s="129"/>
      <c r="BA177" s="103"/>
      <c r="BB177" s="104"/>
      <c r="BC177" s="46"/>
      <c r="BD177" s="129"/>
      <c r="BE177" s="103"/>
      <c r="BF177" s="104"/>
      <c r="BG177" s="46"/>
      <c r="BH177" s="129"/>
      <c r="BI177" s="103"/>
      <c r="BJ177" s="104"/>
      <c r="BK177" s="46"/>
      <c r="BL177" s="129"/>
      <c r="BM177" s="103"/>
      <c r="BN177" s="104"/>
      <c r="BO177" s="46"/>
      <c r="BP177" s="129"/>
      <c r="BQ177" s="103"/>
      <c r="BR177" s="104"/>
      <c r="BS177" s="46"/>
      <c r="BT177" s="129"/>
      <c r="BU177" s="103"/>
      <c r="BV177" s="104"/>
      <c r="BW177" s="46"/>
      <c r="BX177" s="129"/>
      <c r="BY177" s="103"/>
      <c r="BZ177" s="104"/>
      <c r="CA177" s="46"/>
      <c r="CB177" s="129"/>
      <c r="CC177" s="103"/>
      <c r="CD177" s="104"/>
      <c r="CE177" s="46"/>
      <c r="CF177" s="129"/>
      <c r="CG177" s="103"/>
      <c r="CH177" s="104"/>
      <c r="CI177" s="46"/>
      <c r="CJ177" s="129"/>
      <c r="CK177" s="103"/>
      <c r="CL177" s="104"/>
      <c r="CM177" s="46"/>
      <c r="CN177" s="129"/>
      <c r="CO177" s="103"/>
      <c r="CP177" s="104"/>
      <c r="CQ177" s="46"/>
      <c r="CR177" s="129"/>
      <c r="CS177" s="103"/>
      <c r="CT177" s="104"/>
      <c r="CU177" s="46"/>
      <c r="CV177" s="129"/>
      <c r="CW177" s="103"/>
      <c r="CX177" s="104"/>
      <c r="CY177" s="46"/>
      <c r="CZ177" s="129"/>
      <c r="DA177" s="103"/>
      <c r="DB177" s="104"/>
      <c r="DC177" s="46"/>
      <c r="DD177" s="129"/>
      <c r="DE177" s="103"/>
      <c r="DF177" s="104"/>
      <c r="DG177" s="46"/>
      <c r="DH177" s="129"/>
      <c r="DI177" s="103"/>
      <c r="DJ177" s="104"/>
      <c r="DK177" s="46"/>
      <c r="DL177" s="129"/>
      <c r="DM177" s="103"/>
      <c r="DN177" s="104"/>
      <c r="DO177" s="46"/>
      <c r="DP177" s="129"/>
      <c r="DQ177" s="103"/>
      <c r="DR177" s="104"/>
      <c r="DS177" s="46"/>
      <c r="DT177" s="129"/>
      <c r="DU177" s="103"/>
      <c r="DV177" s="104"/>
      <c r="DW177" s="46"/>
      <c r="DX177" s="129"/>
      <c r="DY177" s="103"/>
      <c r="DZ177" s="104"/>
      <c r="EA177" s="46"/>
      <c r="EB177" s="129"/>
      <c r="EC177" s="103"/>
      <c r="ED177" s="104"/>
      <c r="EE177" s="46"/>
      <c r="EF177" s="129"/>
      <c r="EG177" s="103"/>
      <c r="EH177" s="104"/>
      <c r="EI177" s="46"/>
      <c r="EJ177" s="129"/>
      <c r="EK177" s="103"/>
      <c r="EL177" s="104"/>
      <c r="EM177" s="46"/>
      <c r="EN177" s="129"/>
      <c r="EO177" s="103"/>
      <c r="EP177" s="104"/>
      <c r="EQ177" s="46"/>
      <c r="ER177" s="129"/>
      <c r="ES177" s="103"/>
      <c r="ET177" s="104"/>
      <c r="EU177" s="46"/>
      <c r="EV177" s="129"/>
      <c r="EW177" s="103"/>
      <c r="EX177" s="104"/>
      <c r="EY177" s="46"/>
      <c r="EZ177" s="129"/>
      <c r="FA177" s="103"/>
      <c r="FB177" s="104"/>
      <c r="FC177" s="46"/>
      <c r="FD177" s="129"/>
      <c r="FE177" s="103"/>
      <c r="FF177" s="104"/>
      <c r="FG177" s="46"/>
      <c r="FH177" s="129"/>
      <c r="FI177" s="103"/>
      <c r="FJ177" s="104"/>
      <c r="FK177" s="46"/>
      <c r="FL177" s="129"/>
      <c r="FM177" s="103"/>
      <c r="FN177" s="104"/>
      <c r="FO177" s="46"/>
      <c r="FP177" s="129"/>
      <c r="FQ177" s="103"/>
      <c r="FR177" s="104"/>
      <c r="FS177" s="46"/>
      <c r="FT177" s="129"/>
      <c r="FU177" s="103"/>
      <c r="FV177" s="104"/>
      <c r="FW177" s="46"/>
      <c r="FX177" s="129"/>
      <c r="FY177" s="103"/>
      <c r="FZ177" s="104"/>
      <c r="GA177" s="46"/>
      <c r="GB177" s="129"/>
      <c r="GC177" s="103"/>
      <c r="GD177" s="104"/>
      <c r="GE177" s="46"/>
      <c r="GF177" s="129"/>
      <c r="GG177" s="103"/>
      <c r="GH177" s="104"/>
      <c r="GI177" s="46"/>
      <c r="GJ177" s="129"/>
      <c r="GK177" s="103"/>
      <c r="GL177" s="104"/>
      <c r="GM177" s="46"/>
      <c r="GN177" s="129"/>
      <c r="GO177" s="103"/>
      <c r="GP177" s="104"/>
      <c r="GQ177" s="46"/>
      <c r="GR177" s="129"/>
      <c r="GS177" s="103"/>
      <c r="GT177" s="104"/>
      <c r="GU177" s="46"/>
      <c r="GV177" s="129"/>
      <c r="GW177" s="103"/>
      <c r="GX177" s="104"/>
      <c r="GY177" s="46"/>
      <c r="GZ177" s="129"/>
      <c r="HA177" s="103"/>
      <c r="HB177" s="104"/>
      <c r="HC177" s="46"/>
      <c r="HD177" s="129"/>
      <c r="HE177" s="103"/>
      <c r="HF177" s="104"/>
      <c r="HG177" s="46"/>
      <c r="HH177" s="129"/>
      <c r="HI177" s="103"/>
      <c r="HJ177" s="104"/>
      <c r="HK177" s="46"/>
      <c r="HL177" s="129"/>
      <c r="HM177" s="103"/>
      <c r="HN177" s="104"/>
      <c r="HO177" s="46"/>
      <c r="HP177" s="129"/>
      <c r="HQ177" s="103"/>
      <c r="HR177" s="104"/>
      <c r="HS177" s="46"/>
      <c r="HT177" s="129"/>
      <c r="HU177" s="103"/>
      <c r="HV177" s="104"/>
      <c r="HW177" s="46"/>
      <c r="HX177" s="129"/>
      <c r="HY177" s="103"/>
      <c r="HZ177" s="104"/>
      <c r="IA177" s="46"/>
      <c r="IB177" s="129"/>
      <c r="IC177" s="103"/>
      <c r="ID177" s="104"/>
      <c r="IE177" s="46"/>
      <c r="IF177" s="129"/>
      <c r="IG177" s="103"/>
      <c r="IH177" s="104"/>
      <c r="II177" s="46"/>
      <c r="IJ177" s="129"/>
      <c r="IK177" s="103"/>
      <c r="IL177" s="104"/>
      <c r="IM177" s="46"/>
      <c r="IN177" s="129"/>
      <c r="IO177" s="103"/>
      <c r="IP177" s="104"/>
      <c r="IQ177" s="46"/>
      <c r="IR177" s="129"/>
      <c r="IS177" s="103"/>
      <c r="IT177" s="104"/>
      <c r="IU177" s="46"/>
      <c r="IV177" s="129"/>
    </row>
    <row r="178" spans="5:256">
      <c r="E178" s="103"/>
      <c r="F178" s="104"/>
      <c r="G178" s="46"/>
      <c r="H178" s="129"/>
      <c r="I178" s="103"/>
      <c r="J178" s="104"/>
      <c r="K178" s="46"/>
      <c r="L178" s="129"/>
      <c r="M178" s="103"/>
      <c r="N178" s="104"/>
      <c r="O178" s="46"/>
      <c r="P178" s="129"/>
      <c r="Q178" s="103"/>
      <c r="R178" s="104"/>
      <c r="S178" s="46"/>
      <c r="T178" s="129"/>
      <c r="U178" s="103"/>
      <c r="V178" s="104"/>
      <c r="W178" s="46"/>
      <c r="X178" s="129"/>
      <c r="Y178" s="103"/>
      <c r="Z178" s="104"/>
      <c r="AA178" s="46"/>
      <c r="AB178" s="129"/>
      <c r="AC178" s="103"/>
      <c r="AD178" s="104"/>
      <c r="AE178" s="46"/>
      <c r="AF178" s="129"/>
      <c r="AG178" s="103"/>
      <c r="AH178" s="104"/>
      <c r="AI178" s="46"/>
      <c r="AJ178" s="129"/>
      <c r="AK178" s="103"/>
      <c r="AL178" s="104"/>
      <c r="AM178" s="46"/>
      <c r="AN178" s="129"/>
      <c r="AO178" s="103"/>
      <c r="AP178" s="104"/>
      <c r="AQ178" s="46"/>
      <c r="AR178" s="129"/>
      <c r="AS178" s="103"/>
      <c r="AT178" s="104"/>
      <c r="AU178" s="46"/>
      <c r="AV178" s="129"/>
      <c r="AW178" s="103"/>
      <c r="AX178" s="104"/>
      <c r="AY178" s="46"/>
      <c r="AZ178" s="129"/>
      <c r="BA178" s="103"/>
      <c r="BB178" s="104"/>
      <c r="BC178" s="46"/>
      <c r="BD178" s="129"/>
      <c r="BE178" s="103"/>
      <c r="BF178" s="104"/>
      <c r="BG178" s="46"/>
      <c r="BH178" s="129"/>
      <c r="BI178" s="103"/>
      <c r="BJ178" s="104"/>
      <c r="BK178" s="46"/>
      <c r="BL178" s="129"/>
      <c r="BM178" s="103"/>
      <c r="BN178" s="104"/>
      <c r="BO178" s="46"/>
      <c r="BP178" s="129"/>
      <c r="BQ178" s="103"/>
      <c r="BR178" s="104"/>
      <c r="BS178" s="46"/>
      <c r="BT178" s="129"/>
      <c r="BU178" s="103"/>
      <c r="BV178" s="104"/>
      <c r="BW178" s="46"/>
      <c r="BX178" s="129"/>
      <c r="BY178" s="103"/>
      <c r="BZ178" s="104"/>
      <c r="CA178" s="46"/>
      <c r="CB178" s="129"/>
      <c r="CC178" s="103"/>
      <c r="CD178" s="104"/>
      <c r="CE178" s="46"/>
      <c r="CF178" s="129"/>
      <c r="CG178" s="103"/>
      <c r="CH178" s="104"/>
      <c r="CI178" s="46"/>
      <c r="CJ178" s="129"/>
      <c r="CK178" s="103"/>
      <c r="CL178" s="104"/>
      <c r="CM178" s="46"/>
      <c r="CN178" s="129"/>
      <c r="CO178" s="103"/>
      <c r="CP178" s="104"/>
      <c r="CQ178" s="46"/>
      <c r="CR178" s="129"/>
      <c r="CS178" s="103"/>
      <c r="CT178" s="104"/>
      <c r="CU178" s="46"/>
      <c r="CV178" s="129"/>
      <c r="CW178" s="103"/>
      <c r="CX178" s="104"/>
      <c r="CY178" s="46"/>
      <c r="CZ178" s="129"/>
      <c r="DA178" s="103"/>
      <c r="DB178" s="104"/>
      <c r="DC178" s="46"/>
      <c r="DD178" s="129"/>
      <c r="DE178" s="103"/>
      <c r="DF178" s="104"/>
      <c r="DG178" s="46"/>
      <c r="DH178" s="129"/>
      <c r="DI178" s="103"/>
      <c r="DJ178" s="104"/>
      <c r="DK178" s="46"/>
      <c r="DL178" s="129"/>
      <c r="DM178" s="103"/>
      <c r="DN178" s="104"/>
      <c r="DO178" s="46"/>
      <c r="DP178" s="129"/>
      <c r="DQ178" s="103"/>
      <c r="DR178" s="104"/>
      <c r="DS178" s="46"/>
      <c r="DT178" s="129"/>
      <c r="DU178" s="103"/>
      <c r="DV178" s="104"/>
      <c r="DW178" s="46"/>
      <c r="DX178" s="129"/>
      <c r="DY178" s="103"/>
      <c r="DZ178" s="104"/>
      <c r="EA178" s="46"/>
      <c r="EB178" s="129"/>
      <c r="EC178" s="103"/>
      <c r="ED178" s="104"/>
      <c r="EE178" s="46"/>
      <c r="EF178" s="129"/>
      <c r="EG178" s="103"/>
      <c r="EH178" s="104"/>
      <c r="EI178" s="46"/>
      <c r="EJ178" s="129"/>
      <c r="EK178" s="103"/>
      <c r="EL178" s="104"/>
      <c r="EM178" s="46"/>
      <c r="EN178" s="129"/>
      <c r="EO178" s="103"/>
      <c r="EP178" s="104"/>
      <c r="EQ178" s="46"/>
      <c r="ER178" s="129"/>
      <c r="ES178" s="103"/>
      <c r="ET178" s="104"/>
      <c r="EU178" s="46"/>
      <c r="EV178" s="129"/>
      <c r="EW178" s="103"/>
      <c r="EX178" s="104"/>
      <c r="EY178" s="46"/>
      <c r="EZ178" s="129"/>
      <c r="FA178" s="103"/>
      <c r="FB178" s="104"/>
      <c r="FC178" s="46"/>
      <c r="FD178" s="129"/>
      <c r="FE178" s="103"/>
      <c r="FF178" s="104"/>
      <c r="FG178" s="46"/>
      <c r="FH178" s="129"/>
      <c r="FI178" s="103"/>
      <c r="FJ178" s="104"/>
      <c r="FK178" s="46"/>
      <c r="FL178" s="129"/>
      <c r="FM178" s="103"/>
      <c r="FN178" s="104"/>
      <c r="FO178" s="46"/>
      <c r="FP178" s="129"/>
      <c r="FQ178" s="103"/>
      <c r="FR178" s="104"/>
      <c r="FS178" s="46"/>
      <c r="FT178" s="129"/>
      <c r="FU178" s="103"/>
      <c r="FV178" s="104"/>
      <c r="FW178" s="46"/>
      <c r="FX178" s="129"/>
      <c r="FY178" s="103"/>
      <c r="FZ178" s="104"/>
      <c r="GA178" s="46"/>
      <c r="GB178" s="129"/>
      <c r="GC178" s="103"/>
      <c r="GD178" s="104"/>
      <c r="GE178" s="46"/>
      <c r="GF178" s="129"/>
      <c r="GG178" s="103"/>
      <c r="GH178" s="104"/>
      <c r="GI178" s="46"/>
      <c r="GJ178" s="129"/>
      <c r="GK178" s="103"/>
      <c r="GL178" s="104"/>
      <c r="GM178" s="46"/>
      <c r="GN178" s="129"/>
      <c r="GO178" s="103"/>
      <c r="GP178" s="104"/>
      <c r="GQ178" s="46"/>
      <c r="GR178" s="129"/>
      <c r="GS178" s="103"/>
      <c r="GT178" s="104"/>
      <c r="GU178" s="46"/>
      <c r="GV178" s="129"/>
      <c r="GW178" s="103"/>
      <c r="GX178" s="104"/>
      <c r="GY178" s="46"/>
      <c r="GZ178" s="129"/>
      <c r="HA178" s="103"/>
      <c r="HB178" s="104"/>
      <c r="HC178" s="46"/>
      <c r="HD178" s="129"/>
      <c r="HE178" s="103"/>
      <c r="HF178" s="104"/>
      <c r="HG178" s="46"/>
      <c r="HH178" s="129"/>
      <c r="HI178" s="103"/>
      <c r="HJ178" s="104"/>
      <c r="HK178" s="46"/>
      <c r="HL178" s="129"/>
      <c r="HM178" s="103"/>
      <c r="HN178" s="104"/>
      <c r="HO178" s="46"/>
      <c r="HP178" s="129"/>
      <c r="HQ178" s="103"/>
      <c r="HR178" s="104"/>
      <c r="HS178" s="46"/>
      <c r="HT178" s="129"/>
      <c r="HU178" s="103"/>
      <c r="HV178" s="104"/>
      <c r="HW178" s="46"/>
      <c r="HX178" s="129"/>
      <c r="HY178" s="103"/>
      <c r="HZ178" s="104"/>
      <c r="IA178" s="46"/>
      <c r="IB178" s="129"/>
      <c r="IC178" s="103"/>
      <c r="ID178" s="104"/>
      <c r="IE178" s="46"/>
      <c r="IF178" s="129"/>
      <c r="IG178" s="103"/>
      <c r="IH178" s="104"/>
      <c r="II178" s="46"/>
      <c r="IJ178" s="129"/>
      <c r="IK178" s="103"/>
      <c r="IL178" s="104"/>
      <c r="IM178" s="46"/>
      <c r="IN178" s="129"/>
      <c r="IO178" s="103"/>
      <c r="IP178" s="104"/>
      <c r="IQ178" s="46"/>
      <c r="IR178" s="129"/>
      <c r="IS178" s="103"/>
      <c r="IT178" s="104"/>
      <c r="IU178" s="46"/>
      <c r="IV178" s="129"/>
    </row>
    <row r="179" spans="5:256">
      <c r="E179" s="103"/>
      <c r="F179" s="104"/>
      <c r="G179" s="46"/>
      <c r="H179" s="129"/>
      <c r="I179" s="103"/>
      <c r="J179" s="104"/>
      <c r="K179" s="46"/>
      <c r="L179" s="129"/>
      <c r="M179" s="103"/>
      <c r="N179" s="104"/>
      <c r="O179" s="46"/>
      <c r="P179" s="129"/>
      <c r="Q179" s="103"/>
      <c r="R179" s="104"/>
      <c r="S179" s="46"/>
      <c r="T179" s="129"/>
      <c r="U179" s="103"/>
      <c r="V179" s="104"/>
      <c r="W179" s="46"/>
      <c r="X179" s="129"/>
      <c r="Y179" s="103"/>
      <c r="Z179" s="104"/>
      <c r="AA179" s="46"/>
      <c r="AB179" s="129"/>
      <c r="AC179" s="103"/>
      <c r="AD179" s="104"/>
      <c r="AE179" s="46"/>
      <c r="AF179" s="129"/>
      <c r="AG179" s="103"/>
      <c r="AH179" s="104"/>
      <c r="AI179" s="46"/>
      <c r="AJ179" s="129"/>
      <c r="AK179" s="103"/>
      <c r="AL179" s="104"/>
      <c r="AM179" s="46"/>
      <c r="AN179" s="129"/>
      <c r="AO179" s="103"/>
      <c r="AP179" s="104"/>
      <c r="AQ179" s="46"/>
      <c r="AR179" s="129"/>
      <c r="AS179" s="103"/>
      <c r="AT179" s="104"/>
      <c r="AU179" s="46"/>
      <c r="AV179" s="129"/>
      <c r="AW179" s="103"/>
      <c r="AX179" s="104"/>
      <c r="AY179" s="46"/>
      <c r="AZ179" s="129"/>
      <c r="BA179" s="103"/>
      <c r="BB179" s="104"/>
      <c r="BC179" s="46"/>
      <c r="BD179" s="129"/>
      <c r="BE179" s="103"/>
      <c r="BF179" s="104"/>
      <c r="BG179" s="46"/>
      <c r="BH179" s="129"/>
      <c r="BI179" s="103"/>
      <c r="BJ179" s="104"/>
      <c r="BK179" s="46"/>
      <c r="BL179" s="129"/>
      <c r="BM179" s="103"/>
      <c r="BN179" s="104"/>
      <c r="BO179" s="46"/>
      <c r="BP179" s="129"/>
      <c r="BQ179" s="103"/>
      <c r="BR179" s="104"/>
      <c r="BS179" s="46"/>
      <c r="BT179" s="129"/>
      <c r="BU179" s="103"/>
      <c r="BV179" s="104"/>
      <c r="BW179" s="46"/>
      <c r="BX179" s="129"/>
      <c r="BY179" s="103"/>
      <c r="BZ179" s="104"/>
      <c r="CA179" s="46"/>
      <c r="CB179" s="129"/>
      <c r="CC179" s="103"/>
      <c r="CD179" s="104"/>
      <c r="CE179" s="46"/>
      <c r="CF179" s="129"/>
      <c r="CG179" s="103"/>
      <c r="CH179" s="104"/>
      <c r="CI179" s="46"/>
      <c r="CJ179" s="129"/>
      <c r="CK179" s="103"/>
      <c r="CL179" s="104"/>
      <c r="CM179" s="46"/>
      <c r="CN179" s="129"/>
      <c r="CO179" s="103"/>
      <c r="CP179" s="104"/>
      <c r="CQ179" s="46"/>
      <c r="CR179" s="129"/>
      <c r="CS179" s="103"/>
      <c r="CT179" s="104"/>
      <c r="CU179" s="46"/>
      <c r="CV179" s="129"/>
      <c r="CW179" s="103"/>
      <c r="CX179" s="104"/>
      <c r="CY179" s="46"/>
      <c r="CZ179" s="129"/>
      <c r="DA179" s="103"/>
      <c r="DB179" s="104"/>
      <c r="DC179" s="46"/>
      <c r="DD179" s="129"/>
      <c r="DE179" s="103"/>
      <c r="DF179" s="104"/>
      <c r="DG179" s="46"/>
      <c r="DH179" s="129"/>
      <c r="DI179" s="103"/>
      <c r="DJ179" s="104"/>
      <c r="DK179" s="46"/>
      <c r="DL179" s="129"/>
      <c r="DM179" s="103"/>
      <c r="DN179" s="104"/>
      <c r="DO179" s="46"/>
      <c r="DP179" s="129"/>
      <c r="DQ179" s="103"/>
      <c r="DR179" s="104"/>
      <c r="DS179" s="46"/>
      <c r="DT179" s="129"/>
      <c r="DU179" s="103"/>
      <c r="DV179" s="104"/>
      <c r="DW179" s="46"/>
      <c r="DX179" s="129"/>
      <c r="DY179" s="103"/>
      <c r="DZ179" s="104"/>
      <c r="EA179" s="46"/>
      <c r="EB179" s="129"/>
      <c r="EC179" s="103"/>
      <c r="ED179" s="104"/>
      <c r="EE179" s="46"/>
      <c r="EF179" s="129"/>
      <c r="EG179" s="103"/>
      <c r="EH179" s="104"/>
      <c r="EI179" s="46"/>
      <c r="EJ179" s="129"/>
      <c r="EK179" s="103"/>
      <c r="EL179" s="104"/>
      <c r="EM179" s="46"/>
      <c r="EN179" s="129"/>
      <c r="EO179" s="103"/>
      <c r="EP179" s="104"/>
      <c r="EQ179" s="46"/>
      <c r="ER179" s="129"/>
      <c r="ES179" s="103"/>
      <c r="ET179" s="104"/>
      <c r="EU179" s="46"/>
      <c r="EV179" s="129"/>
      <c r="EW179" s="103"/>
      <c r="EX179" s="104"/>
      <c r="EY179" s="46"/>
      <c r="EZ179" s="129"/>
      <c r="FA179" s="103"/>
      <c r="FB179" s="104"/>
      <c r="FC179" s="46"/>
      <c r="FD179" s="129"/>
      <c r="FE179" s="103"/>
      <c r="FF179" s="104"/>
      <c r="FG179" s="46"/>
      <c r="FH179" s="129"/>
      <c r="FI179" s="103"/>
      <c r="FJ179" s="104"/>
      <c r="FK179" s="46"/>
      <c r="FL179" s="129"/>
      <c r="FM179" s="103"/>
      <c r="FN179" s="104"/>
      <c r="FO179" s="46"/>
      <c r="FP179" s="129"/>
      <c r="FQ179" s="103"/>
      <c r="FR179" s="104"/>
      <c r="FS179" s="46"/>
      <c r="FT179" s="129"/>
      <c r="FU179" s="103"/>
      <c r="FV179" s="104"/>
      <c r="FW179" s="46"/>
      <c r="FX179" s="129"/>
      <c r="FY179" s="103"/>
      <c r="FZ179" s="104"/>
      <c r="GA179" s="46"/>
      <c r="GB179" s="129"/>
      <c r="GC179" s="103"/>
      <c r="GD179" s="104"/>
      <c r="GE179" s="46"/>
      <c r="GF179" s="129"/>
      <c r="GG179" s="103"/>
      <c r="GH179" s="104"/>
      <c r="GI179" s="46"/>
      <c r="GJ179" s="129"/>
      <c r="GK179" s="103"/>
      <c r="GL179" s="104"/>
      <c r="GM179" s="46"/>
      <c r="GN179" s="129"/>
      <c r="GO179" s="103"/>
      <c r="GP179" s="104"/>
      <c r="GQ179" s="46"/>
      <c r="GR179" s="129"/>
      <c r="GS179" s="103"/>
      <c r="GT179" s="104"/>
      <c r="GU179" s="46"/>
      <c r="GV179" s="129"/>
      <c r="GW179" s="103"/>
      <c r="GX179" s="104"/>
      <c r="GY179" s="46"/>
      <c r="GZ179" s="129"/>
      <c r="HA179" s="103"/>
      <c r="HB179" s="104"/>
      <c r="HC179" s="46"/>
      <c r="HD179" s="129"/>
      <c r="HE179" s="103"/>
      <c r="HF179" s="104"/>
      <c r="HG179" s="46"/>
      <c r="HH179" s="129"/>
      <c r="HI179" s="103"/>
      <c r="HJ179" s="104"/>
      <c r="HK179" s="46"/>
      <c r="HL179" s="129"/>
      <c r="HM179" s="103"/>
      <c r="HN179" s="104"/>
      <c r="HO179" s="46"/>
      <c r="HP179" s="129"/>
      <c r="HQ179" s="103"/>
      <c r="HR179" s="104"/>
      <c r="HS179" s="46"/>
      <c r="HT179" s="129"/>
      <c r="HU179" s="103"/>
      <c r="HV179" s="104"/>
      <c r="HW179" s="46"/>
      <c r="HX179" s="129"/>
      <c r="HY179" s="103"/>
      <c r="HZ179" s="104"/>
      <c r="IA179" s="46"/>
      <c r="IB179" s="129"/>
      <c r="IC179" s="103"/>
      <c r="ID179" s="104"/>
      <c r="IE179" s="46"/>
      <c r="IF179" s="129"/>
      <c r="IG179" s="103"/>
      <c r="IH179" s="104"/>
      <c r="II179" s="46"/>
      <c r="IJ179" s="129"/>
      <c r="IK179" s="103"/>
      <c r="IL179" s="104"/>
      <c r="IM179" s="46"/>
      <c r="IN179" s="129"/>
      <c r="IO179" s="103"/>
      <c r="IP179" s="104"/>
      <c r="IQ179" s="46"/>
      <c r="IR179" s="129"/>
      <c r="IS179" s="103"/>
      <c r="IT179" s="104"/>
      <c r="IU179" s="46"/>
      <c r="IV179" s="129"/>
    </row>
    <row r="180" spans="5:256">
      <c r="E180" s="103"/>
      <c r="F180" s="104"/>
      <c r="G180" s="46"/>
      <c r="H180" s="129"/>
      <c r="I180" s="103"/>
      <c r="J180" s="104"/>
      <c r="K180" s="46"/>
      <c r="L180" s="129"/>
      <c r="M180" s="103"/>
      <c r="N180" s="104"/>
      <c r="O180" s="46"/>
      <c r="P180" s="129"/>
      <c r="Q180" s="103"/>
      <c r="R180" s="104"/>
      <c r="S180" s="46"/>
      <c r="T180" s="129"/>
      <c r="U180" s="103"/>
      <c r="V180" s="104"/>
      <c r="W180" s="46"/>
      <c r="X180" s="129"/>
      <c r="Y180" s="103"/>
      <c r="Z180" s="104"/>
      <c r="AA180" s="46"/>
      <c r="AB180" s="129"/>
      <c r="AC180" s="103"/>
      <c r="AD180" s="104"/>
      <c r="AE180" s="46"/>
      <c r="AF180" s="129"/>
      <c r="AG180" s="103"/>
      <c r="AH180" s="104"/>
      <c r="AI180" s="46"/>
      <c r="AJ180" s="129"/>
      <c r="AK180" s="103"/>
      <c r="AL180" s="104"/>
      <c r="AM180" s="46"/>
      <c r="AN180" s="129"/>
      <c r="AO180" s="103"/>
      <c r="AP180" s="104"/>
      <c r="AQ180" s="46"/>
      <c r="AR180" s="129"/>
      <c r="AS180" s="103"/>
      <c r="AT180" s="104"/>
      <c r="AU180" s="46"/>
      <c r="AV180" s="129"/>
      <c r="AW180" s="103"/>
      <c r="AX180" s="104"/>
      <c r="AY180" s="46"/>
      <c r="AZ180" s="129"/>
      <c r="BA180" s="103"/>
      <c r="BB180" s="104"/>
      <c r="BC180" s="46"/>
      <c r="BD180" s="129"/>
      <c r="BE180" s="103"/>
      <c r="BF180" s="104"/>
      <c r="BG180" s="46"/>
      <c r="BH180" s="129"/>
      <c r="BI180" s="103"/>
      <c r="BJ180" s="104"/>
      <c r="BK180" s="46"/>
      <c r="BL180" s="129"/>
      <c r="BM180" s="103"/>
      <c r="BN180" s="104"/>
      <c r="BO180" s="46"/>
      <c r="BP180" s="129"/>
      <c r="BQ180" s="103"/>
      <c r="BR180" s="104"/>
      <c r="BS180" s="46"/>
      <c r="BT180" s="129"/>
      <c r="BU180" s="103"/>
      <c r="BV180" s="104"/>
      <c r="BW180" s="46"/>
      <c r="BX180" s="129"/>
      <c r="BY180" s="103"/>
      <c r="BZ180" s="104"/>
      <c r="CA180" s="46"/>
      <c r="CB180" s="129"/>
      <c r="CC180" s="103"/>
      <c r="CD180" s="104"/>
      <c r="CE180" s="46"/>
      <c r="CF180" s="129"/>
      <c r="CG180" s="103"/>
      <c r="CH180" s="104"/>
      <c r="CI180" s="46"/>
      <c r="CJ180" s="129"/>
      <c r="CK180" s="103"/>
      <c r="CL180" s="104"/>
      <c r="CM180" s="46"/>
      <c r="CN180" s="129"/>
      <c r="CO180" s="103"/>
      <c r="CP180" s="104"/>
      <c r="CQ180" s="46"/>
      <c r="CR180" s="129"/>
      <c r="CS180" s="103"/>
      <c r="CT180" s="104"/>
      <c r="CU180" s="46"/>
      <c r="CV180" s="129"/>
      <c r="CW180" s="103"/>
      <c r="CX180" s="104"/>
      <c r="CY180" s="46"/>
      <c r="CZ180" s="129"/>
      <c r="DA180" s="103"/>
      <c r="DB180" s="104"/>
      <c r="DC180" s="46"/>
      <c r="DD180" s="129"/>
      <c r="DE180" s="103"/>
      <c r="DF180" s="104"/>
      <c r="DG180" s="46"/>
      <c r="DH180" s="129"/>
      <c r="DI180" s="103"/>
      <c r="DJ180" s="104"/>
      <c r="DK180" s="46"/>
      <c r="DL180" s="129"/>
      <c r="DM180" s="103"/>
      <c r="DN180" s="104"/>
      <c r="DO180" s="46"/>
      <c r="DP180" s="129"/>
      <c r="DQ180" s="103"/>
      <c r="DR180" s="104"/>
      <c r="DS180" s="46"/>
      <c r="DT180" s="129"/>
      <c r="DU180" s="103"/>
      <c r="DV180" s="104"/>
      <c r="DW180" s="46"/>
      <c r="DX180" s="129"/>
      <c r="DY180" s="103"/>
      <c r="DZ180" s="104"/>
      <c r="EA180" s="46"/>
      <c r="EB180" s="129"/>
      <c r="EC180" s="103"/>
      <c r="ED180" s="104"/>
      <c r="EE180" s="46"/>
      <c r="EF180" s="129"/>
      <c r="EG180" s="103"/>
      <c r="EH180" s="104"/>
      <c r="EI180" s="46"/>
      <c r="EJ180" s="129"/>
      <c r="EK180" s="103"/>
      <c r="EL180" s="104"/>
      <c r="EM180" s="46"/>
      <c r="EN180" s="129"/>
      <c r="EO180" s="103"/>
      <c r="EP180" s="104"/>
      <c r="EQ180" s="46"/>
      <c r="ER180" s="129"/>
      <c r="ES180" s="103"/>
      <c r="ET180" s="104"/>
      <c r="EU180" s="46"/>
      <c r="EV180" s="129"/>
      <c r="EW180" s="103"/>
      <c r="EX180" s="104"/>
      <c r="EY180" s="46"/>
      <c r="EZ180" s="129"/>
      <c r="FA180" s="103"/>
      <c r="FB180" s="104"/>
      <c r="FC180" s="46"/>
      <c r="FD180" s="129"/>
      <c r="FE180" s="103"/>
      <c r="FF180" s="104"/>
      <c r="FG180" s="46"/>
      <c r="FH180" s="129"/>
      <c r="FI180" s="103"/>
      <c r="FJ180" s="104"/>
      <c r="FK180" s="46"/>
      <c r="FL180" s="129"/>
      <c r="FM180" s="103"/>
      <c r="FN180" s="104"/>
      <c r="FO180" s="46"/>
      <c r="FP180" s="129"/>
      <c r="FQ180" s="103"/>
      <c r="FR180" s="104"/>
      <c r="FS180" s="46"/>
      <c r="FT180" s="129"/>
      <c r="FU180" s="103"/>
      <c r="FV180" s="104"/>
      <c r="FW180" s="46"/>
      <c r="FX180" s="129"/>
      <c r="FY180" s="103"/>
      <c r="FZ180" s="104"/>
      <c r="GA180" s="46"/>
      <c r="GB180" s="129"/>
      <c r="GC180" s="103"/>
      <c r="GD180" s="104"/>
      <c r="GE180" s="46"/>
      <c r="GF180" s="129"/>
      <c r="GG180" s="103"/>
      <c r="GH180" s="104"/>
      <c r="GI180" s="46"/>
      <c r="GJ180" s="129"/>
      <c r="GK180" s="103"/>
      <c r="GL180" s="104"/>
      <c r="GM180" s="46"/>
      <c r="GN180" s="129"/>
      <c r="GO180" s="103"/>
      <c r="GP180" s="104"/>
      <c r="GQ180" s="46"/>
      <c r="GR180" s="129"/>
      <c r="GS180" s="103"/>
      <c r="GT180" s="104"/>
      <c r="GU180" s="46"/>
      <c r="GV180" s="129"/>
      <c r="GW180" s="103"/>
      <c r="GX180" s="104"/>
      <c r="GY180" s="46"/>
      <c r="GZ180" s="129"/>
      <c r="HA180" s="103"/>
      <c r="HB180" s="104"/>
      <c r="HC180" s="46"/>
      <c r="HD180" s="129"/>
      <c r="HE180" s="103"/>
      <c r="HF180" s="104"/>
      <c r="HG180" s="46"/>
      <c r="HH180" s="129"/>
      <c r="HI180" s="103"/>
      <c r="HJ180" s="104"/>
      <c r="HK180" s="46"/>
      <c r="HL180" s="129"/>
      <c r="HM180" s="103"/>
      <c r="HN180" s="104"/>
      <c r="HO180" s="46"/>
      <c r="HP180" s="129"/>
      <c r="HQ180" s="103"/>
      <c r="HR180" s="104"/>
      <c r="HS180" s="46"/>
      <c r="HT180" s="129"/>
      <c r="HU180" s="103"/>
      <c r="HV180" s="104"/>
      <c r="HW180" s="46"/>
      <c r="HX180" s="129"/>
      <c r="HY180" s="103"/>
      <c r="HZ180" s="104"/>
      <c r="IA180" s="46"/>
      <c r="IB180" s="129"/>
      <c r="IC180" s="103"/>
      <c r="ID180" s="104"/>
      <c r="IE180" s="46"/>
      <c r="IF180" s="129"/>
      <c r="IG180" s="103"/>
      <c r="IH180" s="104"/>
      <c r="II180" s="46"/>
      <c r="IJ180" s="129"/>
      <c r="IK180" s="103"/>
      <c r="IL180" s="104"/>
      <c r="IM180" s="46"/>
      <c r="IN180" s="129"/>
      <c r="IO180" s="103"/>
      <c r="IP180" s="104"/>
      <c r="IQ180" s="46"/>
      <c r="IR180" s="129"/>
      <c r="IS180" s="103"/>
      <c r="IT180" s="104"/>
      <c r="IU180" s="46"/>
      <c r="IV180" s="129"/>
    </row>
    <row r="181" spans="5:256">
      <c r="E181" s="103"/>
      <c r="F181" s="104"/>
      <c r="G181" s="46"/>
      <c r="H181" s="129"/>
      <c r="I181" s="103"/>
      <c r="J181" s="104"/>
      <c r="K181" s="46"/>
      <c r="L181" s="129"/>
      <c r="M181" s="103"/>
      <c r="N181" s="104"/>
      <c r="O181" s="46"/>
      <c r="P181" s="129"/>
      <c r="Q181" s="103"/>
      <c r="R181" s="104"/>
      <c r="S181" s="46"/>
      <c r="T181" s="129"/>
      <c r="U181" s="103"/>
      <c r="V181" s="104"/>
      <c r="W181" s="46"/>
      <c r="X181" s="129"/>
      <c r="Y181" s="103"/>
      <c r="Z181" s="104"/>
      <c r="AA181" s="46"/>
      <c r="AB181" s="129"/>
      <c r="AC181" s="103"/>
      <c r="AD181" s="104"/>
      <c r="AE181" s="46"/>
      <c r="AF181" s="129"/>
      <c r="AG181" s="103"/>
      <c r="AH181" s="104"/>
      <c r="AI181" s="46"/>
      <c r="AJ181" s="129"/>
      <c r="AK181" s="103"/>
      <c r="AL181" s="104"/>
      <c r="AM181" s="46"/>
      <c r="AN181" s="129"/>
      <c r="AO181" s="103"/>
      <c r="AP181" s="104"/>
      <c r="AQ181" s="46"/>
      <c r="AR181" s="129"/>
      <c r="AS181" s="103"/>
      <c r="AT181" s="104"/>
      <c r="AU181" s="46"/>
      <c r="AV181" s="129"/>
      <c r="AW181" s="103"/>
      <c r="AX181" s="104"/>
      <c r="AY181" s="46"/>
      <c r="AZ181" s="129"/>
      <c r="BA181" s="103"/>
      <c r="BB181" s="104"/>
      <c r="BC181" s="46"/>
      <c r="BD181" s="129"/>
      <c r="BE181" s="103"/>
      <c r="BF181" s="104"/>
      <c r="BG181" s="46"/>
      <c r="BH181" s="129"/>
      <c r="BI181" s="103"/>
      <c r="BJ181" s="104"/>
      <c r="BK181" s="46"/>
      <c r="BL181" s="129"/>
      <c r="BM181" s="103"/>
      <c r="BN181" s="104"/>
      <c r="BO181" s="46"/>
      <c r="BP181" s="129"/>
      <c r="BQ181" s="103"/>
      <c r="BR181" s="104"/>
      <c r="BS181" s="46"/>
      <c r="BT181" s="129"/>
      <c r="BU181" s="103"/>
      <c r="BV181" s="104"/>
      <c r="BW181" s="46"/>
      <c r="BX181" s="129"/>
      <c r="BY181" s="103"/>
      <c r="BZ181" s="104"/>
      <c r="CA181" s="46"/>
      <c r="CB181" s="129"/>
      <c r="CC181" s="103"/>
      <c r="CD181" s="104"/>
      <c r="CE181" s="46"/>
      <c r="CF181" s="129"/>
      <c r="CG181" s="103"/>
      <c r="CH181" s="104"/>
      <c r="CI181" s="46"/>
      <c r="CJ181" s="129"/>
      <c r="CK181" s="103"/>
      <c r="CL181" s="104"/>
      <c r="CM181" s="46"/>
      <c r="CN181" s="129"/>
      <c r="CO181" s="103"/>
      <c r="CP181" s="104"/>
      <c r="CQ181" s="46"/>
      <c r="CR181" s="129"/>
      <c r="CS181" s="103"/>
      <c r="CT181" s="104"/>
      <c r="CU181" s="46"/>
      <c r="CV181" s="129"/>
      <c r="CW181" s="103"/>
      <c r="CX181" s="104"/>
      <c r="CY181" s="46"/>
      <c r="CZ181" s="129"/>
      <c r="DA181" s="103"/>
      <c r="DB181" s="104"/>
      <c r="DC181" s="46"/>
      <c r="DD181" s="129"/>
      <c r="DE181" s="103"/>
      <c r="DF181" s="104"/>
      <c r="DG181" s="46"/>
      <c r="DH181" s="129"/>
      <c r="DI181" s="103"/>
      <c r="DJ181" s="104"/>
      <c r="DK181" s="46"/>
      <c r="DL181" s="129"/>
      <c r="DM181" s="103"/>
      <c r="DN181" s="104"/>
      <c r="DO181" s="46"/>
      <c r="DP181" s="129"/>
      <c r="DQ181" s="103"/>
      <c r="DR181" s="104"/>
      <c r="DS181" s="46"/>
      <c r="DT181" s="129"/>
      <c r="DU181" s="103"/>
      <c r="DV181" s="104"/>
      <c r="DW181" s="46"/>
      <c r="DX181" s="129"/>
      <c r="DY181" s="103"/>
      <c r="DZ181" s="104"/>
      <c r="EA181" s="46"/>
      <c r="EB181" s="129"/>
      <c r="EC181" s="103"/>
      <c r="ED181" s="104"/>
      <c r="EE181" s="46"/>
      <c r="EF181" s="129"/>
      <c r="EG181" s="103"/>
      <c r="EH181" s="104"/>
      <c r="EI181" s="46"/>
      <c r="EJ181" s="129"/>
      <c r="EK181" s="103"/>
      <c r="EL181" s="104"/>
      <c r="EM181" s="46"/>
      <c r="EN181" s="129"/>
      <c r="EO181" s="103"/>
      <c r="EP181" s="104"/>
      <c r="EQ181" s="46"/>
      <c r="ER181" s="129"/>
      <c r="ES181" s="103"/>
      <c r="ET181" s="104"/>
      <c r="EU181" s="46"/>
      <c r="EV181" s="129"/>
      <c r="EW181" s="103"/>
      <c r="EX181" s="104"/>
      <c r="EY181" s="46"/>
      <c r="EZ181" s="129"/>
      <c r="FA181" s="103"/>
      <c r="FB181" s="104"/>
      <c r="FC181" s="46"/>
      <c r="FD181" s="129"/>
      <c r="FE181" s="103"/>
      <c r="FF181" s="104"/>
      <c r="FG181" s="46"/>
      <c r="FH181" s="129"/>
      <c r="FI181" s="103"/>
      <c r="FJ181" s="104"/>
      <c r="FK181" s="46"/>
      <c r="FL181" s="129"/>
      <c r="FM181" s="103"/>
      <c r="FN181" s="104"/>
      <c r="FO181" s="46"/>
      <c r="FP181" s="129"/>
      <c r="FQ181" s="103"/>
      <c r="FR181" s="104"/>
      <c r="FS181" s="46"/>
      <c r="FT181" s="129"/>
      <c r="FU181" s="103"/>
      <c r="FV181" s="104"/>
      <c r="FW181" s="46"/>
      <c r="FX181" s="129"/>
      <c r="FY181" s="103"/>
      <c r="FZ181" s="104"/>
      <c r="GA181" s="46"/>
      <c r="GB181" s="129"/>
      <c r="GC181" s="103"/>
      <c r="GD181" s="104"/>
      <c r="GE181" s="46"/>
      <c r="GF181" s="129"/>
      <c r="GG181" s="103"/>
      <c r="GH181" s="104"/>
      <c r="GI181" s="46"/>
      <c r="GJ181" s="129"/>
      <c r="GK181" s="103"/>
      <c r="GL181" s="104"/>
      <c r="GM181" s="46"/>
      <c r="GN181" s="129"/>
      <c r="GO181" s="103"/>
      <c r="GP181" s="104"/>
      <c r="GQ181" s="46"/>
      <c r="GR181" s="129"/>
      <c r="GS181" s="103"/>
      <c r="GT181" s="104"/>
      <c r="GU181" s="46"/>
      <c r="GV181" s="129"/>
      <c r="GW181" s="103"/>
      <c r="GX181" s="104"/>
      <c r="GY181" s="46"/>
      <c r="GZ181" s="129"/>
      <c r="HA181" s="103"/>
      <c r="HB181" s="104"/>
      <c r="HC181" s="46"/>
      <c r="HD181" s="129"/>
      <c r="HE181" s="103"/>
      <c r="HF181" s="104"/>
      <c r="HG181" s="46"/>
      <c r="HH181" s="129"/>
      <c r="HI181" s="103"/>
      <c r="HJ181" s="104"/>
      <c r="HK181" s="46"/>
      <c r="HL181" s="129"/>
      <c r="HM181" s="103"/>
      <c r="HN181" s="104"/>
      <c r="HO181" s="46"/>
      <c r="HP181" s="129"/>
      <c r="HQ181" s="103"/>
      <c r="HR181" s="104"/>
      <c r="HS181" s="46"/>
      <c r="HT181" s="129"/>
      <c r="HU181" s="103"/>
      <c r="HV181" s="104"/>
      <c r="HW181" s="46"/>
      <c r="HX181" s="129"/>
      <c r="HY181" s="103"/>
      <c r="HZ181" s="104"/>
      <c r="IA181" s="46"/>
      <c r="IB181" s="129"/>
      <c r="IC181" s="103"/>
      <c r="ID181" s="104"/>
      <c r="IE181" s="46"/>
      <c r="IF181" s="129"/>
      <c r="IG181" s="103"/>
      <c r="IH181" s="104"/>
      <c r="II181" s="46"/>
      <c r="IJ181" s="129"/>
      <c r="IK181" s="103"/>
      <c r="IL181" s="104"/>
      <c r="IM181" s="46"/>
      <c r="IN181" s="129"/>
      <c r="IO181" s="103"/>
      <c r="IP181" s="104"/>
      <c r="IQ181" s="46"/>
      <c r="IR181" s="129"/>
      <c r="IS181" s="103"/>
      <c r="IT181" s="104"/>
      <c r="IU181" s="46"/>
      <c r="IV181" s="129"/>
    </row>
    <row r="182" spans="5:256">
      <c r="E182" s="103"/>
      <c r="F182" s="104"/>
      <c r="G182" s="46"/>
      <c r="H182" s="129"/>
      <c r="I182" s="103"/>
      <c r="J182" s="104"/>
      <c r="K182" s="46"/>
      <c r="L182" s="129"/>
      <c r="M182" s="103"/>
      <c r="N182" s="104"/>
      <c r="O182" s="46"/>
      <c r="P182" s="129"/>
      <c r="Q182" s="103"/>
      <c r="R182" s="104"/>
      <c r="S182" s="46"/>
      <c r="T182" s="129"/>
      <c r="U182" s="103"/>
      <c r="V182" s="104"/>
      <c r="W182" s="46"/>
      <c r="X182" s="129"/>
      <c r="Y182" s="103"/>
      <c r="Z182" s="104"/>
      <c r="AA182" s="46"/>
      <c r="AB182" s="129"/>
      <c r="AC182" s="103"/>
      <c r="AD182" s="104"/>
      <c r="AE182" s="46"/>
      <c r="AF182" s="129"/>
      <c r="AG182" s="103"/>
      <c r="AH182" s="104"/>
      <c r="AI182" s="46"/>
      <c r="AJ182" s="129"/>
      <c r="AK182" s="103"/>
      <c r="AL182" s="104"/>
      <c r="AM182" s="46"/>
      <c r="AN182" s="129"/>
      <c r="AO182" s="103"/>
      <c r="AP182" s="104"/>
      <c r="AQ182" s="46"/>
      <c r="AR182" s="129"/>
      <c r="AS182" s="103"/>
      <c r="AT182" s="104"/>
      <c r="AU182" s="46"/>
      <c r="AV182" s="129"/>
      <c r="AW182" s="103"/>
      <c r="AX182" s="104"/>
      <c r="AY182" s="46"/>
      <c r="AZ182" s="129"/>
      <c r="BA182" s="103"/>
      <c r="BB182" s="104"/>
      <c r="BC182" s="46"/>
      <c r="BD182" s="129"/>
      <c r="BE182" s="103"/>
      <c r="BF182" s="104"/>
      <c r="BG182" s="46"/>
      <c r="BH182" s="129"/>
      <c r="BI182" s="103"/>
      <c r="BJ182" s="104"/>
      <c r="BK182" s="46"/>
      <c r="BL182" s="129"/>
      <c r="BM182" s="103"/>
      <c r="BN182" s="104"/>
      <c r="BO182" s="46"/>
      <c r="BP182" s="129"/>
      <c r="BQ182" s="103"/>
      <c r="BR182" s="104"/>
      <c r="BS182" s="46"/>
      <c r="BT182" s="129"/>
      <c r="BU182" s="103"/>
      <c r="BV182" s="104"/>
      <c r="BW182" s="46"/>
      <c r="BX182" s="129"/>
      <c r="BY182" s="103"/>
      <c r="BZ182" s="104"/>
      <c r="CA182" s="46"/>
      <c r="CB182" s="129"/>
      <c r="CC182" s="103"/>
      <c r="CD182" s="104"/>
      <c r="CE182" s="46"/>
      <c r="CF182" s="129"/>
      <c r="CG182" s="103"/>
      <c r="CH182" s="104"/>
      <c r="CI182" s="46"/>
      <c r="CJ182" s="129"/>
      <c r="CK182" s="103"/>
      <c r="CL182" s="104"/>
      <c r="CM182" s="46"/>
      <c r="CN182" s="129"/>
      <c r="CO182" s="103"/>
      <c r="CP182" s="104"/>
      <c r="CQ182" s="46"/>
      <c r="CR182" s="129"/>
      <c r="CS182" s="103"/>
      <c r="CT182" s="104"/>
      <c r="CU182" s="46"/>
      <c r="CV182" s="129"/>
      <c r="CW182" s="103"/>
      <c r="CX182" s="104"/>
      <c r="CY182" s="46"/>
      <c r="CZ182" s="129"/>
      <c r="DA182" s="103"/>
      <c r="DB182" s="104"/>
      <c r="DC182" s="46"/>
      <c r="DD182" s="129"/>
      <c r="DE182" s="103"/>
      <c r="DF182" s="104"/>
      <c r="DG182" s="46"/>
      <c r="DH182" s="129"/>
      <c r="DI182" s="103"/>
      <c r="DJ182" s="104"/>
      <c r="DK182" s="46"/>
      <c r="DL182" s="129"/>
      <c r="DM182" s="103"/>
      <c r="DN182" s="104"/>
      <c r="DO182" s="46"/>
      <c r="DP182" s="129"/>
      <c r="DQ182" s="103"/>
      <c r="DR182" s="104"/>
      <c r="DS182" s="46"/>
      <c r="DT182" s="129"/>
      <c r="DU182" s="103"/>
      <c r="DV182" s="104"/>
      <c r="DW182" s="46"/>
      <c r="DX182" s="129"/>
      <c r="DY182" s="103"/>
      <c r="DZ182" s="104"/>
      <c r="EA182" s="46"/>
      <c r="EB182" s="129"/>
      <c r="EC182" s="103"/>
      <c r="ED182" s="104"/>
      <c r="EE182" s="46"/>
      <c r="EF182" s="129"/>
      <c r="EG182" s="103"/>
      <c r="EH182" s="104"/>
      <c r="EI182" s="46"/>
      <c r="EJ182" s="129"/>
      <c r="EK182" s="103"/>
      <c r="EL182" s="104"/>
      <c r="EM182" s="46"/>
      <c r="EN182" s="129"/>
      <c r="EO182" s="103"/>
      <c r="EP182" s="104"/>
      <c r="EQ182" s="46"/>
      <c r="ER182" s="129"/>
      <c r="ES182" s="103"/>
      <c r="ET182" s="104"/>
      <c r="EU182" s="46"/>
      <c r="EV182" s="129"/>
      <c r="EW182" s="103"/>
      <c r="EX182" s="104"/>
      <c r="EY182" s="46"/>
      <c r="EZ182" s="129"/>
      <c r="FA182" s="103"/>
      <c r="FB182" s="104"/>
      <c r="FC182" s="46"/>
      <c r="FD182" s="129"/>
      <c r="FE182" s="103"/>
      <c r="FF182" s="104"/>
      <c r="FG182" s="46"/>
      <c r="FH182" s="129"/>
      <c r="FI182" s="103"/>
      <c r="FJ182" s="104"/>
      <c r="FK182" s="46"/>
      <c r="FL182" s="129"/>
      <c r="FM182" s="103"/>
      <c r="FN182" s="104"/>
      <c r="FO182" s="46"/>
      <c r="FP182" s="129"/>
      <c r="FQ182" s="103"/>
      <c r="FR182" s="104"/>
      <c r="FS182" s="46"/>
      <c r="FT182" s="129"/>
      <c r="FU182" s="103"/>
      <c r="FV182" s="104"/>
      <c r="FW182" s="46"/>
      <c r="FX182" s="129"/>
      <c r="FY182" s="103"/>
      <c r="FZ182" s="104"/>
      <c r="GA182" s="46"/>
      <c r="GB182" s="129"/>
      <c r="GC182" s="103"/>
      <c r="GD182" s="104"/>
      <c r="GE182" s="46"/>
      <c r="GF182" s="129"/>
      <c r="GG182" s="103"/>
      <c r="GH182" s="104"/>
      <c r="GI182" s="46"/>
      <c r="GJ182" s="129"/>
      <c r="GK182" s="103"/>
      <c r="GL182" s="104"/>
      <c r="GM182" s="46"/>
      <c r="GN182" s="129"/>
      <c r="GO182" s="103"/>
      <c r="GP182" s="104"/>
      <c r="GQ182" s="46"/>
      <c r="GR182" s="129"/>
      <c r="GS182" s="103"/>
      <c r="GT182" s="104"/>
      <c r="GU182" s="46"/>
      <c r="GV182" s="129"/>
      <c r="GW182" s="103"/>
      <c r="GX182" s="104"/>
      <c r="GY182" s="46"/>
      <c r="GZ182" s="129"/>
      <c r="HA182" s="103"/>
      <c r="HB182" s="104"/>
      <c r="HC182" s="46"/>
      <c r="HD182" s="129"/>
      <c r="HE182" s="103"/>
      <c r="HF182" s="104"/>
      <c r="HG182" s="46"/>
      <c r="HH182" s="129"/>
      <c r="HI182" s="103"/>
      <c r="HJ182" s="104"/>
      <c r="HK182" s="46"/>
      <c r="HL182" s="129"/>
      <c r="HM182" s="103"/>
      <c r="HN182" s="104"/>
      <c r="HO182" s="46"/>
      <c r="HP182" s="129"/>
      <c r="HQ182" s="103"/>
      <c r="HR182" s="104"/>
      <c r="HS182" s="46"/>
      <c r="HT182" s="129"/>
      <c r="HU182" s="103"/>
      <c r="HV182" s="104"/>
      <c r="HW182" s="46"/>
      <c r="HX182" s="129"/>
      <c r="HY182" s="103"/>
      <c r="HZ182" s="104"/>
      <c r="IA182" s="46"/>
      <c r="IB182" s="129"/>
      <c r="IC182" s="103"/>
      <c r="ID182" s="104"/>
      <c r="IE182" s="46"/>
      <c r="IF182" s="129"/>
      <c r="IG182" s="103"/>
      <c r="IH182" s="104"/>
      <c r="II182" s="46"/>
      <c r="IJ182" s="129"/>
      <c r="IK182" s="103"/>
      <c r="IL182" s="104"/>
      <c r="IM182" s="46"/>
      <c r="IN182" s="129"/>
      <c r="IO182" s="103"/>
      <c r="IP182" s="104"/>
      <c r="IQ182" s="46"/>
      <c r="IR182" s="129"/>
      <c r="IS182" s="103"/>
      <c r="IT182" s="104"/>
      <c r="IU182" s="46"/>
      <c r="IV182" s="129"/>
    </row>
    <row r="183" spans="5:256">
      <c r="E183" s="103"/>
      <c r="F183" s="104"/>
      <c r="G183" s="46"/>
      <c r="H183" s="129"/>
      <c r="I183" s="103"/>
      <c r="J183" s="104"/>
      <c r="K183" s="46"/>
      <c r="L183" s="129"/>
      <c r="M183" s="103"/>
      <c r="N183" s="104"/>
      <c r="O183" s="46"/>
      <c r="P183" s="129"/>
      <c r="Q183" s="103"/>
      <c r="R183" s="104"/>
      <c r="S183" s="46"/>
      <c r="T183" s="129"/>
      <c r="U183" s="103"/>
      <c r="V183" s="104"/>
      <c r="W183" s="46"/>
      <c r="X183" s="129"/>
      <c r="Y183" s="103"/>
      <c r="Z183" s="104"/>
      <c r="AA183" s="46"/>
      <c r="AB183" s="129"/>
      <c r="AC183" s="103"/>
      <c r="AD183" s="104"/>
      <c r="AE183" s="46"/>
      <c r="AF183" s="129"/>
      <c r="AG183" s="103"/>
      <c r="AH183" s="104"/>
      <c r="AI183" s="46"/>
      <c r="AJ183" s="129"/>
      <c r="AK183" s="103"/>
      <c r="AL183" s="104"/>
      <c r="AM183" s="46"/>
      <c r="AN183" s="129"/>
      <c r="AO183" s="103"/>
      <c r="AP183" s="104"/>
      <c r="AQ183" s="46"/>
      <c r="AR183" s="129"/>
      <c r="AS183" s="103"/>
      <c r="AT183" s="104"/>
      <c r="AU183" s="46"/>
      <c r="AV183" s="129"/>
      <c r="AW183" s="103"/>
      <c r="AX183" s="104"/>
      <c r="AY183" s="46"/>
      <c r="AZ183" s="129"/>
      <c r="BA183" s="103"/>
      <c r="BB183" s="104"/>
      <c r="BC183" s="46"/>
      <c r="BD183" s="129"/>
      <c r="BE183" s="103"/>
      <c r="BF183" s="104"/>
      <c r="BG183" s="46"/>
      <c r="BH183" s="129"/>
      <c r="BI183" s="103"/>
      <c r="BJ183" s="104"/>
      <c r="BK183" s="46"/>
      <c r="BL183" s="129"/>
      <c r="BM183" s="103"/>
      <c r="BN183" s="104"/>
      <c r="BO183" s="46"/>
      <c r="BP183" s="129"/>
      <c r="BQ183" s="103"/>
      <c r="BR183" s="104"/>
      <c r="BS183" s="46"/>
      <c r="BT183" s="129"/>
      <c r="BU183" s="103"/>
      <c r="BV183" s="104"/>
      <c r="BW183" s="46"/>
      <c r="BX183" s="129"/>
      <c r="BY183" s="103"/>
      <c r="BZ183" s="104"/>
      <c r="CA183" s="46"/>
      <c r="CB183" s="129"/>
      <c r="CC183" s="103"/>
      <c r="CD183" s="104"/>
      <c r="CE183" s="46"/>
      <c r="CF183" s="129"/>
      <c r="CG183" s="103"/>
      <c r="CH183" s="104"/>
      <c r="CI183" s="46"/>
      <c r="CJ183" s="129"/>
      <c r="CK183" s="103"/>
      <c r="CL183" s="104"/>
      <c r="CM183" s="46"/>
      <c r="CN183" s="129"/>
      <c r="CO183" s="103"/>
      <c r="CP183" s="104"/>
      <c r="CQ183" s="46"/>
      <c r="CR183" s="129"/>
      <c r="CS183" s="103"/>
      <c r="CT183" s="104"/>
      <c r="CU183" s="46"/>
      <c r="CV183" s="129"/>
      <c r="CW183" s="103"/>
      <c r="CX183" s="104"/>
      <c r="CY183" s="46"/>
      <c r="CZ183" s="129"/>
      <c r="DA183" s="103"/>
      <c r="DB183" s="104"/>
      <c r="DC183" s="46"/>
      <c r="DD183" s="129"/>
      <c r="DE183" s="103"/>
      <c r="DF183" s="104"/>
      <c r="DG183" s="46"/>
      <c r="DH183" s="129"/>
      <c r="DI183" s="103"/>
      <c r="DJ183" s="104"/>
      <c r="DK183" s="46"/>
      <c r="DL183" s="129"/>
      <c r="DM183" s="103"/>
      <c r="DN183" s="104"/>
      <c r="DO183" s="46"/>
      <c r="DP183" s="129"/>
      <c r="DQ183" s="103"/>
      <c r="DR183" s="104"/>
      <c r="DS183" s="46"/>
      <c r="DT183" s="129"/>
      <c r="DU183" s="103"/>
      <c r="DV183" s="104"/>
      <c r="DW183" s="46"/>
      <c r="DX183" s="129"/>
      <c r="DY183" s="103"/>
      <c r="DZ183" s="104"/>
      <c r="EA183" s="46"/>
      <c r="EB183" s="129"/>
      <c r="EC183" s="103"/>
      <c r="ED183" s="104"/>
      <c r="EE183" s="46"/>
      <c r="EF183" s="129"/>
      <c r="EG183" s="103"/>
      <c r="EH183" s="104"/>
      <c r="EI183" s="46"/>
      <c r="EJ183" s="129"/>
      <c r="EK183" s="103"/>
      <c r="EL183" s="104"/>
      <c r="EM183" s="46"/>
      <c r="EN183" s="129"/>
      <c r="EO183" s="103"/>
      <c r="EP183" s="104"/>
      <c r="EQ183" s="46"/>
      <c r="ER183" s="129"/>
      <c r="ES183" s="103"/>
      <c r="ET183" s="104"/>
      <c r="EU183" s="46"/>
      <c r="EV183" s="129"/>
      <c r="EW183" s="103"/>
      <c r="EX183" s="104"/>
      <c r="EY183" s="46"/>
      <c r="EZ183" s="129"/>
      <c r="FA183" s="103"/>
      <c r="FB183" s="104"/>
      <c r="FC183" s="46"/>
      <c r="FD183" s="129"/>
      <c r="FE183" s="103"/>
      <c r="FF183" s="104"/>
      <c r="FG183" s="46"/>
      <c r="FH183" s="129"/>
      <c r="FI183" s="103"/>
      <c r="FJ183" s="104"/>
      <c r="FK183" s="46"/>
      <c r="FL183" s="129"/>
      <c r="FM183" s="103"/>
      <c r="FN183" s="104"/>
      <c r="FO183" s="46"/>
      <c r="FP183" s="129"/>
      <c r="FQ183" s="103"/>
      <c r="FR183" s="104"/>
      <c r="FS183" s="46"/>
      <c r="FT183" s="129"/>
      <c r="FU183" s="103"/>
      <c r="FV183" s="104"/>
      <c r="FW183" s="46"/>
      <c r="FX183" s="129"/>
      <c r="FY183" s="103"/>
      <c r="FZ183" s="104"/>
      <c r="GA183" s="46"/>
      <c r="GB183" s="129"/>
      <c r="GC183" s="103"/>
      <c r="GD183" s="104"/>
      <c r="GE183" s="46"/>
      <c r="GF183" s="129"/>
      <c r="GG183" s="103"/>
      <c r="GH183" s="104"/>
      <c r="GI183" s="46"/>
      <c r="GJ183" s="129"/>
      <c r="GK183" s="103"/>
      <c r="GL183" s="104"/>
      <c r="GM183" s="46"/>
      <c r="GN183" s="129"/>
      <c r="GO183" s="103"/>
      <c r="GP183" s="104"/>
      <c r="GQ183" s="46"/>
      <c r="GR183" s="129"/>
      <c r="GS183" s="103"/>
      <c r="GT183" s="104"/>
      <c r="GU183" s="46"/>
      <c r="GV183" s="129"/>
      <c r="GW183" s="103"/>
      <c r="GX183" s="104"/>
      <c r="GY183" s="46"/>
      <c r="GZ183" s="129"/>
      <c r="HA183" s="103"/>
      <c r="HB183" s="104"/>
      <c r="HC183" s="46"/>
      <c r="HD183" s="129"/>
      <c r="HE183" s="103"/>
      <c r="HF183" s="104"/>
      <c r="HG183" s="46"/>
      <c r="HH183" s="129"/>
      <c r="HI183" s="103"/>
      <c r="HJ183" s="104"/>
      <c r="HK183" s="46"/>
      <c r="HL183" s="129"/>
      <c r="HM183" s="103"/>
      <c r="HN183" s="104"/>
      <c r="HO183" s="46"/>
      <c r="HP183" s="129"/>
      <c r="HQ183" s="103"/>
      <c r="HR183" s="104"/>
      <c r="HS183" s="46"/>
      <c r="HT183" s="129"/>
      <c r="HU183" s="103"/>
      <c r="HV183" s="104"/>
      <c r="HW183" s="46"/>
      <c r="HX183" s="129"/>
      <c r="HY183" s="103"/>
      <c r="HZ183" s="104"/>
      <c r="IA183" s="46"/>
      <c r="IB183" s="129"/>
      <c r="IC183" s="103"/>
      <c r="ID183" s="104"/>
      <c r="IE183" s="46"/>
      <c r="IF183" s="129"/>
      <c r="IG183" s="103"/>
      <c r="IH183" s="104"/>
      <c r="II183" s="46"/>
      <c r="IJ183" s="129"/>
      <c r="IK183" s="103"/>
      <c r="IL183" s="104"/>
      <c r="IM183" s="46"/>
      <c r="IN183" s="129"/>
      <c r="IO183" s="103"/>
      <c r="IP183" s="104"/>
      <c r="IQ183" s="46"/>
      <c r="IR183" s="129"/>
      <c r="IS183" s="103"/>
      <c r="IT183" s="104"/>
      <c r="IU183" s="46"/>
      <c r="IV183" s="129"/>
    </row>
    <row r="184" spans="5:256">
      <c r="E184" s="103"/>
      <c r="F184" s="104"/>
      <c r="G184" s="46"/>
      <c r="H184" s="129"/>
      <c r="I184" s="103"/>
      <c r="J184" s="104"/>
      <c r="K184" s="46"/>
      <c r="L184" s="129"/>
      <c r="M184" s="103"/>
      <c r="N184" s="104"/>
      <c r="O184" s="46"/>
      <c r="P184" s="129"/>
      <c r="Q184" s="103"/>
      <c r="R184" s="104"/>
      <c r="S184" s="46"/>
      <c r="T184" s="129"/>
      <c r="U184" s="103"/>
      <c r="V184" s="104"/>
      <c r="W184" s="46"/>
      <c r="X184" s="129"/>
      <c r="Y184" s="103"/>
      <c r="Z184" s="104"/>
      <c r="AA184" s="46"/>
      <c r="AB184" s="129"/>
      <c r="AC184" s="103"/>
      <c r="AD184" s="104"/>
      <c r="AE184" s="46"/>
      <c r="AF184" s="129"/>
      <c r="AG184" s="103"/>
      <c r="AH184" s="104"/>
      <c r="AI184" s="46"/>
      <c r="AJ184" s="129"/>
      <c r="AK184" s="103"/>
      <c r="AL184" s="104"/>
      <c r="AM184" s="46"/>
      <c r="AN184" s="129"/>
      <c r="AO184" s="103"/>
      <c r="AP184" s="104"/>
      <c r="AQ184" s="46"/>
      <c r="AR184" s="129"/>
      <c r="AS184" s="103"/>
      <c r="AT184" s="104"/>
      <c r="AU184" s="46"/>
      <c r="AV184" s="129"/>
      <c r="AW184" s="103"/>
      <c r="AX184" s="104"/>
      <c r="AY184" s="46"/>
      <c r="AZ184" s="129"/>
      <c r="BA184" s="103"/>
      <c r="BB184" s="104"/>
      <c r="BC184" s="46"/>
      <c r="BD184" s="129"/>
      <c r="BE184" s="103"/>
      <c r="BF184" s="104"/>
      <c r="BG184" s="46"/>
      <c r="BH184" s="129"/>
      <c r="BI184" s="103"/>
      <c r="BJ184" s="104"/>
      <c r="BK184" s="46"/>
      <c r="BL184" s="129"/>
      <c r="BM184" s="103"/>
      <c r="BN184" s="104"/>
      <c r="BO184" s="46"/>
      <c r="BP184" s="129"/>
      <c r="BQ184" s="103"/>
      <c r="BR184" s="104"/>
      <c r="BS184" s="46"/>
      <c r="BT184" s="129"/>
      <c r="BU184" s="103"/>
      <c r="BV184" s="104"/>
      <c r="BW184" s="46"/>
      <c r="BX184" s="129"/>
      <c r="BY184" s="103"/>
      <c r="BZ184" s="104"/>
      <c r="CA184" s="46"/>
      <c r="CB184" s="129"/>
      <c r="CC184" s="103"/>
      <c r="CD184" s="104"/>
      <c r="CE184" s="46"/>
      <c r="CF184" s="129"/>
      <c r="CG184" s="103"/>
      <c r="CH184" s="104"/>
      <c r="CI184" s="46"/>
      <c r="CJ184" s="129"/>
      <c r="CK184" s="103"/>
      <c r="CL184" s="104"/>
      <c r="CM184" s="46"/>
      <c r="CN184" s="129"/>
      <c r="CO184" s="103"/>
      <c r="CP184" s="104"/>
      <c r="CQ184" s="46"/>
      <c r="CR184" s="129"/>
      <c r="CS184" s="103"/>
      <c r="CT184" s="104"/>
      <c r="CU184" s="46"/>
      <c r="CV184" s="129"/>
      <c r="CW184" s="103"/>
      <c r="CX184" s="104"/>
      <c r="CY184" s="46"/>
      <c r="CZ184" s="129"/>
      <c r="DA184" s="103"/>
      <c r="DB184" s="104"/>
      <c r="DC184" s="46"/>
      <c r="DD184" s="129"/>
      <c r="DE184" s="103"/>
      <c r="DF184" s="104"/>
      <c r="DG184" s="46"/>
      <c r="DH184" s="129"/>
      <c r="DI184" s="103"/>
      <c r="DJ184" s="104"/>
      <c r="DK184" s="46"/>
      <c r="DL184" s="129"/>
      <c r="DM184" s="103"/>
      <c r="DN184" s="104"/>
      <c r="DO184" s="46"/>
      <c r="DP184" s="129"/>
      <c r="DQ184" s="103"/>
      <c r="DR184" s="104"/>
      <c r="DS184" s="46"/>
      <c r="DT184" s="129"/>
      <c r="DU184" s="103"/>
      <c r="DV184" s="104"/>
      <c r="DW184" s="46"/>
      <c r="DX184" s="129"/>
      <c r="DY184" s="103"/>
      <c r="DZ184" s="104"/>
      <c r="EA184" s="46"/>
      <c r="EB184" s="129"/>
      <c r="EC184" s="103"/>
      <c r="ED184" s="104"/>
      <c r="EE184" s="46"/>
      <c r="EF184" s="129"/>
      <c r="EG184" s="103"/>
      <c r="EH184" s="104"/>
      <c r="EI184" s="46"/>
      <c r="EJ184" s="129"/>
      <c r="EK184" s="103"/>
      <c r="EL184" s="104"/>
      <c r="EM184" s="46"/>
      <c r="EN184" s="129"/>
      <c r="EO184" s="103"/>
      <c r="EP184" s="104"/>
      <c r="EQ184" s="46"/>
      <c r="ER184" s="129"/>
      <c r="ES184" s="103"/>
      <c r="ET184" s="104"/>
      <c r="EU184" s="46"/>
      <c r="EV184" s="129"/>
      <c r="EW184" s="103"/>
      <c r="EX184" s="104"/>
      <c r="EY184" s="46"/>
      <c r="EZ184" s="129"/>
      <c r="FA184" s="103"/>
      <c r="FB184" s="104"/>
      <c r="FC184" s="46"/>
      <c r="FD184" s="129"/>
      <c r="FE184" s="103"/>
      <c r="FF184" s="104"/>
      <c r="FG184" s="46"/>
      <c r="FH184" s="129"/>
      <c r="FI184" s="103"/>
      <c r="FJ184" s="104"/>
      <c r="FK184" s="46"/>
      <c r="FL184" s="129"/>
      <c r="FM184" s="103"/>
      <c r="FN184" s="104"/>
      <c r="FO184" s="46"/>
      <c r="FP184" s="129"/>
      <c r="FQ184" s="103"/>
      <c r="FR184" s="104"/>
      <c r="FS184" s="46"/>
      <c r="FT184" s="129"/>
      <c r="FU184" s="103"/>
      <c r="FV184" s="104"/>
      <c r="FW184" s="46"/>
      <c r="FX184" s="129"/>
      <c r="FY184" s="103"/>
      <c r="FZ184" s="104"/>
      <c r="GA184" s="46"/>
      <c r="GB184" s="129"/>
      <c r="GC184" s="103"/>
      <c r="GD184" s="104"/>
      <c r="GE184" s="46"/>
      <c r="GF184" s="129"/>
      <c r="GG184" s="103"/>
      <c r="GH184" s="104"/>
      <c r="GI184" s="46"/>
      <c r="GJ184" s="129"/>
      <c r="GK184" s="103"/>
      <c r="GL184" s="104"/>
      <c r="GM184" s="46"/>
      <c r="GN184" s="129"/>
      <c r="GO184" s="103"/>
      <c r="GP184" s="104"/>
      <c r="GQ184" s="46"/>
      <c r="GR184" s="129"/>
      <c r="GS184" s="103"/>
      <c r="GT184" s="104"/>
      <c r="GU184" s="46"/>
      <c r="GV184" s="129"/>
      <c r="GW184" s="103"/>
      <c r="GX184" s="104"/>
      <c r="GY184" s="46"/>
      <c r="GZ184" s="129"/>
      <c r="HA184" s="103"/>
      <c r="HB184" s="104"/>
      <c r="HC184" s="46"/>
      <c r="HD184" s="129"/>
      <c r="HE184" s="103"/>
      <c r="HF184" s="104"/>
      <c r="HG184" s="46"/>
      <c r="HH184" s="129"/>
      <c r="HI184" s="103"/>
      <c r="HJ184" s="104"/>
      <c r="HK184" s="46"/>
      <c r="HL184" s="129"/>
      <c r="HM184" s="103"/>
      <c r="HN184" s="104"/>
      <c r="HO184" s="46"/>
      <c r="HP184" s="129"/>
      <c r="HQ184" s="103"/>
      <c r="HR184" s="104"/>
      <c r="HS184" s="46"/>
      <c r="HT184" s="129"/>
      <c r="HU184" s="103"/>
      <c r="HV184" s="104"/>
      <c r="HW184" s="46"/>
      <c r="HX184" s="129"/>
      <c r="HY184" s="103"/>
      <c r="HZ184" s="104"/>
      <c r="IA184" s="46"/>
      <c r="IB184" s="129"/>
      <c r="IC184" s="103"/>
      <c r="ID184" s="104"/>
      <c r="IE184" s="46"/>
      <c r="IF184" s="129"/>
      <c r="IG184" s="103"/>
      <c r="IH184" s="104"/>
      <c r="II184" s="46"/>
      <c r="IJ184" s="129"/>
      <c r="IK184" s="103"/>
      <c r="IL184" s="104"/>
      <c r="IM184" s="46"/>
      <c r="IN184" s="129"/>
      <c r="IO184" s="103"/>
      <c r="IP184" s="104"/>
      <c r="IQ184" s="46"/>
      <c r="IR184" s="129"/>
      <c r="IS184" s="103"/>
      <c r="IT184" s="104"/>
      <c r="IU184" s="46"/>
      <c r="IV184" s="129"/>
    </row>
    <row r="185" spans="5:256">
      <c r="E185" s="103"/>
      <c r="F185" s="104"/>
    </row>
    <row r="186" spans="5:256">
      <c r="E186" s="103"/>
      <c r="F186" s="104"/>
      <c r="G186" s="46"/>
      <c r="H186" s="129"/>
      <c r="I186" s="103"/>
      <c r="J186" s="104"/>
      <c r="K186" s="46"/>
      <c r="L186" s="129"/>
      <c r="M186" s="103"/>
      <c r="N186" s="104"/>
      <c r="O186" s="46"/>
      <c r="P186" s="129"/>
      <c r="Q186" s="103"/>
      <c r="R186" s="104"/>
      <c r="S186" s="46"/>
      <c r="T186" s="129"/>
      <c r="U186" s="103"/>
      <c r="V186" s="104"/>
      <c r="W186" s="46"/>
      <c r="X186" s="129"/>
      <c r="Y186" s="103"/>
      <c r="Z186" s="104"/>
      <c r="AA186" s="46"/>
      <c r="AB186" s="129"/>
      <c r="AC186" s="103"/>
      <c r="AD186" s="104"/>
      <c r="AE186" s="46"/>
      <c r="AF186" s="129"/>
      <c r="AG186" s="103"/>
      <c r="AH186" s="104"/>
      <c r="AI186" s="46"/>
      <c r="AJ186" s="129"/>
      <c r="AK186" s="103"/>
      <c r="AL186" s="104"/>
      <c r="AM186" s="46"/>
      <c r="AN186" s="129"/>
      <c r="AO186" s="103"/>
      <c r="AP186" s="104"/>
      <c r="AQ186" s="46"/>
      <c r="AR186" s="129"/>
      <c r="AS186" s="103"/>
      <c r="AT186" s="104"/>
      <c r="AU186" s="46"/>
      <c r="AV186" s="129"/>
      <c r="AW186" s="103"/>
      <c r="AX186" s="104"/>
      <c r="AY186" s="46"/>
      <c r="AZ186" s="129"/>
      <c r="BA186" s="103"/>
      <c r="BB186" s="104"/>
      <c r="BC186" s="46"/>
      <c r="BD186" s="129"/>
      <c r="BE186" s="103"/>
      <c r="BF186" s="104"/>
      <c r="BG186" s="46"/>
      <c r="BH186" s="129"/>
      <c r="BI186" s="103"/>
      <c r="BJ186" s="104"/>
      <c r="BK186" s="46"/>
      <c r="BL186" s="129"/>
      <c r="BM186" s="103"/>
      <c r="BN186" s="104"/>
      <c r="BO186" s="46"/>
      <c r="BP186" s="129"/>
      <c r="BQ186" s="103"/>
      <c r="BR186" s="104"/>
      <c r="BS186" s="46"/>
      <c r="BT186" s="129"/>
      <c r="BU186" s="103"/>
      <c r="BV186" s="104"/>
      <c r="BW186" s="46"/>
      <c r="BX186" s="129"/>
      <c r="BY186" s="103"/>
      <c r="BZ186" s="104"/>
      <c r="CA186" s="46"/>
      <c r="CB186" s="129"/>
      <c r="CC186" s="103"/>
      <c r="CD186" s="104"/>
      <c r="CE186" s="46"/>
      <c r="CF186" s="129"/>
      <c r="CG186" s="103"/>
      <c r="CH186" s="104"/>
      <c r="CI186" s="46"/>
      <c r="CJ186" s="129"/>
      <c r="CK186" s="103"/>
      <c r="CL186" s="104"/>
      <c r="CM186" s="46"/>
      <c r="CN186" s="129"/>
      <c r="CO186" s="103"/>
      <c r="CP186" s="104"/>
      <c r="CQ186" s="46"/>
      <c r="CR186" s="129"/>
      <c r="CS186" s="103"/>
      <c r="CT186" s="104"/>
      <c r="CU186" s="46"/>
      <c r="CV186" s="129"/>
      <c r="CW186" s="103"/>
      <c r="CX186" s="104"/>
      <c r="CY186" s="46"/>
      <c r="CZ186" s="129"/>
      <c r="DA186" s="103"/>
      <c r="DB186" s="104"/>
      <c r="DC186" s="46"/>
      <c r="DD186" s="129"/>
      <c r="DE186" s="103"/>
      <c r="DF186" s="104"/>
      <c r="DG186" s="46"/>
      <c r="DH186" s="129"/>
      <c r="DI186" s="103"/>
      <c r="DJ186" s="104"/>
      <c r="DK186" s="46"/>
      <c r="DL186" s="129"/>
      <c r="DM186" s="103"/>
      <c r="DN186" s="104"/>
      <c r="DO186" s="46"/>
      <c r="DP186" s="129"/>
      <c r="DQ186" s="103"/>
      <c r="DR186" s="104"/>
      <c r="DS186" s="46"/>
      <c r="DT186" s="129"/>
      <c r="DU186" s="103"/>
      <c r="DV186" s="104"/>
      <c r="DW186" s="46"/>
      <c r="DX186" s="129"/>
      <c r="DY186" s="103"/>
      <c r="DZ186" s="104"/>
      <c r="EA186" s="46"/>
      <c r="EB186" s="129"/>
      <c r="EC186" s="103"/>
      <c r="ED186" s="104"/>
      <c r="EE186" s="46"/>
      <c r="EF186" s="129"/>
      <c r="EG186" s="103"/>
      <c r="EH186" s="104"/>
      <c r="EI186" s="46"/>
      <c r="EJ186" s="129"/>
      <c r="EK186" s="103"/>
      <c r="EL186" s="104"/>
      <c r="EM186" s="46"/>
      <c r="EN186" s="129"/>
      <c r="EO186" s="103"/>
      <c r="EP186" s="104"/>
      <c r="EQ186" s="46"/>
      <c r="ER186" s="129"/>
      <c r="ES186" s="103"/>
      <c r="ET186" s="104"/>
      <c r="EU186" s="46"/>
      <c r="EV186" s="129"/>
      <c r="EW186" s="103"/>
      <c r="EX186" s="104"/>
      <c r="EY186" s="46"/>
      <c r="EZ186" s="129"/>
      <c r="FA186" s="103"/>
      <c r="FB186" s="104"/>
      <c r="FC186" s="46"/>
      <c r="FD186" s="129"/>
      <c r="FE186" s="103"/>
      <c r="FF186" s="104"/>
      <c r="FG186" s="46"/>
      <c r="FH186" s="129"/>
      <c r="FI186" s="103"/>
      <c r="FJ186" s="104"/>
      <c r="FK186" s="46"/>
      <c r="FL186" s="129"/>
      <c r="FM186" s="103"/>
      <c r="FN186" s="104"/>
      <c r="FO186" s="46"/>
      <c r="FP186" s="129"/>
      <c r="FQ186" s="103"/>
      <c r="FR186" s="104"/>
      <c r="FS186" s="46"/>
      <c r="FT186" s="129"/>
      <c r="FU186" s="103"/>
      <c r="FV186" s="104"/>
      <c r="FW186" s="46"/>
      <c r="FX186" s="129"/>
      <c r="FY186" s="103"/>
      <c r="FZ186" s="104"/>
      <c r="GA186" s="46"/>
      <c r="GB186" s="129"/>
      <c r="GC186" s="103"/>
      <c r="GD186" s="104"/>
      <c r="GE186" s="46"/>
      <c r="GF186" s="129"/>
      <c r="GG186" s="103"/>
      <c r="GH186" s="104"/>
      <c r="GI186" s="46"/>
      <c r="GJ186" s="129"/>
      <c r="GK186" s="103"/>
      <c r="GL186" s="104"/>
      <c r="GM186" s="46"/>
      <c r="GN186" s="129"/>
      <c r="GO186" s="103"/>
      <c r="GP186" s="104"/>
      <c r="GQ186" s="46"/>
      <c r="GR186" s="129"/>
      <c r="GS186" s="103"/>
      <c r="GT186" s="104"/>
      <c r="GU186" s="46"/>
      <c r="GV186" s="129"/>
      <c r="GW186" s="103"/>
      <c r="GX186" s="104"/>
      <c r="GY186" s="46"/>
      <c r="GZ186" s="129"/>
      <c r="HA186" s="103"/>
      <c r="HB186" s="104"/>
      <c r="HC186" s="46"/>
      <c r="HD186" s="129"/>
      <c r="HE186" s="103"/>
      <c r="HF186" s="104"/>
      <c r="HG186" s="46"/>
      <c r="HH186" s="129"/>
      <c r="HI186" s="103"/>
      <c r="HJ186" s="104"/>
      <c r="HK186" s="46"/>
      <c r="HL186" s="129"/>
      <c r="HM186" s="103"/>
      <c r="HN186" s="104"/>
      <c r="HO186" s="46"/>
      <c r="HP186" s="129"/>
      <c r="HQ186" s="103"/>
      <c r="HR186" s="104"/>
      <c r="HS186" s="46"/>
      <c r="HT186" s="129"/>
      <c r="HU186" s="103"/>
      <c r="HV186" s="104"/>
      <c r="HW186" s="46"/>
      <c r="HX186" s="129"/>
      <c r="HY186" s="103"/>
      <c r="HZ186" s="104"/>
      <c r="IA186" s="46"/>
      <c r="IB186" s="129"/>
      <c r="IC186" s="103"/>
      <c r="ID186" s="104"/>
      <c r="IE186" s="46"/>
      <c r="IF186" s="129"/>
      <c r="IG186" s="103"/>
      <c r="IH186" s="104"/>
      <c r="II186" s="46"/>
      <c r="IJ186" s="129"/>
      <c r="IK186" s="103"/>
      <c r="IL186" s="104"/>
      <c r="IM186" s="46"/>
      <c r="IN186" s="129"/>
      <c r="IO186" s="103"/>
      <c r="IP186" s="104"/>
      <c r="IQ186" s="46"/>
      <c r="IR186" s="129"/>
      <c r="IS186" s="103"/>
      <c r="IT186" s="104"/>
      <c r="IU186" s="46"/>
      <c r="IV186" s="129"/>
    </row>
    <row r="187" spans="5:256">
      <c r="E187" s="103"/>
      <c r="F187" s="104"/>
      <c r="G187" s="46"/>
      <c r="H187" s="129"/>
      <c r="I187" s="103"/>
      <c r="J187" s="104"/>
      <c r="K187" s="46"/>
      <c r="L187" s="129"/>
      <c r="M187" s="103"/>
      <c r="N187" s="104"/>
      <c r="O187" s="46"/>
      <c r="P187" s="129"/>
      <c r="Q187" s="103"/>
      <c r="R187" s="104"/>
      <c r="S187" s="46"/>
      <c r="T187" s="129"/>
      <c r="U187" s="103"/>
      <c r="V187" s="104"/>
      <c r="W187" s="46"/>
      <c r="X187" s="129"/>
      <c r="Y187" s="103"/>
      <c r="Z187" s="104"/>
      <c r="AA187" s="46"/>
      <c r="AB187" s="129"/>
      <c r="AC187" s="103"/>
      <c r="AD187" s="104"/>
      <c r="AE187" s="46"/>
      <c r="AF187" s="129"/>
      <c r="AG187" s="103"/>
      <c r="AH187" s="104"/>
      <c r="AI187" s="46"/>
      <c r="AJ187" s="129"/>
      <c r="AK187" s="103"/>
      <c r="AL187" s="104"/>
      <c r="AM187" s="46"/>
      <c r="AN187" s="129"/>
      <c r="AO187" s="103"/>
      <c r="AP187" s="104"/>
      <c r="AQ187" s="46"/>
      <c r="AR187" s="129"/>
      <c r="AS187" s="103"/>
      <c r="AT187" s="104"/>
      <c r="AU187" s="46"/>
      <c r="AV187" s="129"/>
      <c r="AW187" s="103"/>
      <c r="AX187" s="104"/>
      <c r="AY187" s="46"/>
      <c r="AZ187" s="129"/>
      <c r="BA187" s="103"/>
      <c r="BB187" s="104"/>
      <c r="BC187" s="46"/>
      <c r="BD187" s="129"/>
      <c r="BE187" s="103"/>
      <c r="BF187" s="104"/>
      <c r="BG187" s="46"/>
      <c r="BH187" s="129"/>
      <c r="BI187" s="103"/>
      <c r="BJ187" s="104"/>
      <c r="BK187" s="46"/>
      <c r="BL187" s="129"/>
      <c r="BM187" s="103"/>
      <c r="BN187" s="104"/>
      <c r="BO187" s="46"/>
      <c r="BP187" s="129"/>
      <c r="BQ187" s="103"/>
      <c r="BR187" s="104"/>
      <c r="BS187" s="46"/>
      <c r="BT187" s="129"/>
      <c r="BU187" s="103"/>
      <c r="BV187" s="104"/>
      <c r="BW187" s="46"/>
      <c r="BX187" s="129"/>
      <c r="BY187" s="103"/>
      <c r="BZ187" s="104"/>
      <c r="CA187" s="46"/>
      <c r="CB187" s="129"/>
      <c r="CC187" s="103"/>
      <c r="CD187" s="104"/>
      <c r="CE187" s="46"/>
      <c r="CF187" s="129"/>
      <c r="CG187" s="103"/>
      <c r="CH187" s="104"/>
      <c r="CI187" s="46"/>
      <c r="CJ187" s="129"/>
      <c r="CK187" s="103"/>
      <c r="CL187" s="104"/>
      <c r="CM187" s="46"/>
      <c r="CN187" s="129"/>
      <c r="CO187" s="103"/>
      <c r="CP187" s="104"/>
      <c r="CQ187" s="46"/>
      <c r="CR187" s="129"/>
      <c r="CS187" s="103"/>
      <c r="CT187" s="104"/>
      <c r="CU187" s="46"/>
      <c r="CV187" s="129"/>
      <c r="CW187" s="103"/>
      <c r="CX187" s="104"/>
      <c r="CY187" s="46"/>
      <c r="CZ187" s="129"/>
      <c r="DA187" s="103"/>
      <c r="DB187" s="104"/>
      <c r="DC187" s="46"/>
      <c r="DD187" s="129"/>
      <c r="DE187" s="103"/>
      <c r="DF187" s="104"/>
      <c r="DG187" s="46"/>
      <c r="DH187" s="129"/>
      <c r="DI187" s="103"/>
      <c r="DJ187" s="104"/>
      <c r="DK187" s="46"/>
      <c r="DL187" s="129"/>
      <c r="DM187" s="103"/>
      <c r="DN187" s="104"/>
      <c r="DO187" s="46"/>
      <c r="DP187" s="129"/>
      <c r="DQ187" s="103"/>
      <c r="DR187" s="104"/>
      <c r="DS187" s="46"/>
      <c r="DT187" s="129"/>
      <c r="DU187" s="103"/>
      <c r="DV187" s="104"/>
      <c r="DW187" s="46"/>
      <c r="DX187" s="129"/>
      <c r="DY187" s="103"/>
      <c r="DZ187" s="104"/>
      <c r="EA187" s="46"/>
      <c r="EB187" s="129"/>
      <c r="EC187" s="103"/>
      <c r="ED187" s="104"/>
      <c r="EE187" s="46"/>
      <c r="EF187" s="129"/>
      <c r="EG187" s="103"/>
      <c r="EH187" s="104"/>
      <c r="EI187" s="46"/>
      <c r="EJ187" s="129"/>
      <c r="EK187" s="103"/>
      <c r="EL187" s="104"/>
      <c r="EM187" s="46"/>
      <c r="EN187" s="129"/>
      <c r="EO187" s="103"/>
      <c r="EP187" s="104"/>
      <c r="EQ187" s="46"/>
      <c r="ER187" s="129"/>
      <c r="ES187" s="103"/>
      <c r="ET187" s="104"/>
      <c r="EU187" s="46"/>
      <c r="EV187" s="129"/>
      <c r="EW187" s="103"/>
      <c r="EX187" s="104"/>
      <c r="EY187" s="46"/>
      <c r="EZ187" s="129"/>
      <c r="FA187" s="103"/>
      <c r="FB187" s="104"/>
      <c r="FC187" s="46"/>
      <c r="FD187" s="129"/>
      <c r="FE187" s="103"/>
      <c r="FF187" s="104"/>
      <c r="FG187" s="46"/>
      <c r="FH187" s="129"/>
      <c r="FI187" s="103"/>
      <c r="FJ187" s="104"/>
      <c r="FK187" s="46"/>
      <c r="FL187" s="129"/>
      <c r="FM187" s="103"/>
      <c r="FN187" s="104"/>
      <c r="FO187" s="46"/>
      <c r="FP187" s="129"/>
      <c r="FQ187" s="103"/>
      <c r="FR187" s="104"/>
      <c r="FS187" s="46"/>
      <c r="FT187" s="129"/>
      <c r="FU187" s="103"/>
      <c r="FV187" s="104"/>
      <c r="FW187" s="46"/>
      <c r="FX187" s="129"/>
      <c r="FY187" s="103"/>
      <c r="FZ187" s="104"/>
      <c r="GA187" s="46"/>
      <c r="GB187" s="129"/>
      <c r="GC187" s="103"/>
      <c r="GD187" s="104"/>
      <c r="GE187" s="46"/>
      <c r="GF187" s="129"/>
      <c r="GG187" s="103"/>
      <c r="GH187" s="104"/>
      <c r="GI187" s="46"/>
      <c r="GJ187" s="129"/>
      <c r="GK187" s="103"/>
      <c r="GL187" s="104"/>
      <c r="GM187" s="46"/>
      <c r="GN187" s="129"/>
      <c r="GO187" s="103"/>
      <c r="GP187" s="104"/>
      <c r="GQ187" s="46"/>
      <c r="GR187" s="129"/>
      <c r="GS187" s="103"/>
      <c r="GT187" s="104"/>
      <c r="GU187" s="46"/>
      <c r="GV187" s="129"/>
      <c r="GW187" s="103"/>
      <c r="GX187" s="104"/>
      <c r="GY187" s="46"/>
      <c r="GZ187" s="129"/>
      <c r="HA187" s="103"/>
      <c r="HB187" s="104"/>
      <c r="HC187" s="46"/>
      <c r="HD187" s="129"/>
      <c r="HE187" s="103"/>
      <c r="HF187" s="104"/>
      <c r="HG187" s="46"/>
      <c r="HH187" s="129"/>
      <c r="HI187" s="103"/>
      <c r="HJ187" s="104"/>
      <c r="HK187" s="46"/>
      <c r="HL187" s="129"/>
      <c r="HM187" s="103"/>
      <c r="HN187" s="104"/>
      <c r="HO187" s="46"/>
      <c r="HP187" s="129"/>
      <c r="HQ187" s="103"/>
      <c r="HR187" s="104"/>
      <c r="HS187" s="46"/>
      <c r="HT187" s="129"/>
      <c r="HU187" s="103"/>
      <c r="HV187" s="104"/>
      <c r="HW187" s="46"/>
      <c r="HX187" s="129"/>
      <c r="HY187" s="103"/>
      <c r="HZ187" s="104"/>
      <c r="IA187" s="46"/>
      <c r="IB187" s="129"/>
      <c r="IC187" s="103"/>
      <c r="ID187" s="104"/>
      <c r="IE187" s="46"/>
      <c r="IF187" s="129"/>
      <c r="IG187" s="103"/>
      <c r="IH187" s="104"/>
      <c r="II187" s="46"/>
      <c r="IJ187" s="129"/>
      <c r="IK187" s="103"/>
      <c r="IL187" s="104"/>
      <c r="IM187" s="46"/>
      <c r="IN187" s="129"/>
      <c r="IO187" s="103"/>
      <c r="IP187" s="104"/>
      <c r="IQ187" s="46"/>
      <c r="IR187" s="129"/>
      <c r="IS187" s="103"/>
      <c r="IT187" s="104"/>
      <c r="IU187" s="46"/>
      <c r="IV187" s="129"/>
    </row>
    <row r="188" spans="5:256">
      <c r="E188" s="103"/>
      <c r="F188" s="104"/>
      <c r="G188" s="46"/>
      <c r="H188" s="129"/>
      <c r="I188" s="103"/>
      <c r="J188" s="104"/>
      <c r="K188" s="46"/>
      <c r="L188" s="129"/>
      <c r="M188" s="103"/>
      <c r="N188" s="104"/>
      <c r="O188" s="46"/>
      <c r="P188" s="129"/>
      <c r="Q188" s="103"/>
      <c r="R188" s="104"/>
      <c r="S188" s="46"/>
      <c r="T188" s="129"/>
      <c r="U188" s="103"/>
      <c r="V188" s="104"/>
      <c r="W188" s="46"/>
      <c r="X188" s="129"/>
      <c r="Y188" s="103"/>
      <c r="Z188" s="104"/>
      <c r="AA188" s="46"/>
      <c r="AB188" s="129"/>
      <c r="AC188" s="103"/>
      <c r="AD188" s="104"/>
      <c r="AE188" s="46"/>
      <c r="AF188" s="129"/>
      <c r="AG188" s="103"/>
      <c r="AH188" s="104"/>
      <c r="AI188" s="46"/>
      <c r="AJ188" s="129"/>
      <c r="AK188" s="103"/>
      <c r="AL188" s="104"/>
      <c r="AM188" s="46"/>
      <c r="AN188" s="129"/>
      <c r="AO188" s="103"/>
      <c r="AP188" s="104"/>
      <c r="AQ188" s="46"/>
      <c r="AR188" s="129"/>
      <c r="AS188" s="103"/>
      <c r="AT188" s="104"/>
      <c r="AU188" s="46"/>
      <c r="AV188" s="129"/>
      <c r="AW188" s="103"/>
      <c r="AX188" s="104"/>
      <c r="AY188" s="46"/>
      <c r="AZ188" s="129"/>
      <c r="BA188" s="103"/>
      <c r="BB188" s="104"/>
      <c r="BC188" s="46"/>
      <c r="BD188" s="129"/>
      <c r="BE188" s="103"/>
      <c r="BF188" s="104"/>
      <c r="BG188" s="46"/>
      <c r="BH188" s="129"/>
      <c r="BI188" s="103"/>
      <c r="BJ188" s="104"/>
      <c r="BK188" s="46"/>
      <c r="BL188" s="129"/>
      <c r="BM188" s="103"/>
      <c r="BN188" s="104"/>
      <c r="BO188" s="46"/>
      <c r="BP188" s="129"/>
      <c r="BQ188" s="103"/>
      <c r="BR188" s="104"/>
      <c r="BS188" s="46"/>
      <c r="BT188" s="129"/>
      <c r="BU188" s="103"/>
      <c r="BV188" s="104"/>
      <c r="BW188" s="46"/>
      <c r="BX188" s="129"/>
      <c r="BY188" s="103"/>
      <c r="BZ188" s="104"/>
      <c r="CA188" s="46"/>
      <c r="CB188" s="129"/>
      <c r="CC188" s="103"/>
      <c r="CD188" s="104"/>
      <c r="CE188" s="46"/>
      <c r="CF188" s="129"/>
      <c r="CG188" s="103"/>
      <c r="CH188" s="104"/>
      <c r="CI188" s="46"/>
      <c r="CJ188" s="129"/>
      <c r="CK188" s="103"/>
      <c r="CL188" s="104"/>
      <c r="CM188" s="46"/>
      <c r="CN188" s="129"/>
      <c r="CO188" s="103"/>
      <c r="CP188" s="104"/>
      <c r="CQ188" s="46"/>
      <c r="CR188" s="129"/>
      <c r="CS188" s="103"/>
      <c r="CT188" s="104"/>
      <c r="CU188" s="46"/>
      <c r="CV188" s="129"/>
      <c r="CW188" s="103"/>
      <c r="CX188" s="104"/>
      <c r="CY188" s="46"/>
      <c r="CZ188" s="129"/>
      <c r="DA188" s="103"/>
      <c r="DB188" s="104"/>
      <c r="DC188" s="46"/>
      <c r="DD188" s="129"/>
      <c r="DE188" s="103"/>
      <c r="DF188" s="104"/>
      <c r="DG188" s="46"/>
      <c r="DH188" s="129"/>
      <c r="DI188" s="103"/>
      <c r="DJ188" s="104"/>
      <c r="DK188" s="46"/>
      <c r="DL188" s="129"/>
      <c r="DM188" s="103"/>
      <c r="DN188" s="104"/>
      <c r="DO188" s="46"/>
      <c r="DP188" s="129"/>
      <c r="DQ188" s="103"/>
      <c r="DR188" s="104"/>
      <c r="DS188" s="46"/>
      <c r="DT188" s="129"/>
      <c r="DU188" s="103"/>
      <c r="DV188" s="104"/>
      <c r="DW188" s="46"/>
      <c r="DX188" s="129"/>
      <c r="DY188" s="103"/>
      <c r="DZ188" s="104"/>
      <c r="EA188" s="46"/>
      <c r="EB188" s="129"/>
      <c r="EC188" s="103"/>
      <c r="ED188" s="104"/>
      <c r="EE188" s="46"/>
      <c r="EF188" s="129"/>
      <c r="EG188" s="103"/>
      <c r="EH188" s="104"/>
      <c r="EI188" s="46"/>
      <c r="EJ188" s="129"/>
      <c r="EK188" s="103"/>
      <c r="EL188" s="104"/>
      <c r="EM188" s="46"/>
      <c r="EN188" s="129"/>
      <c r="EO188" s="103"/>
      <c r="EP188" s="104"/>
      <c r="EQ188" s="46"/>
      <c r="ER188" s="129"/>
      <c r="ES188" s="103"/>
      <c r="ET188" s="104"/>
      <c r="EU188" s="46"/>
      <c r="EV188" s="129"/>
      <c r="EW188" s="103"/>
      <c r="EX188" s="104"/>
      <c r="EY188" s="46"/>
      <c r="EZ188" s="129"/>
      <c r="FA188" s="103"/>
      <c r="FB188" s="104"/>
      <c r="FC188" s="46"/>
      <c r="FD188" s="129"/>
      <c r="FE188" s="103"/>
      <c r="FF188" s="104"/>
      <c r="FG188" s="46"/>
      <c r="FH188" s="129"/>
      <c r="FI188" s="103"/>
      <c r="FJ188" s="104"/>
      <c r="FK188" s="46"/>
      <c r="FL188" s="129"/>
      <c r="FM188" s="103"/>
      <c r="FN188" s="104"/>
      <c r="FO188" s="46"/>
      <c r="FP188" s="129"/>
      <c r="FQ188" s="103"/>
      <c r="FR188" s="104"/>
      <c r="FS188" s="46"/>
      <c r="FT188" s="129"/>
      <c r="FU188" s="103"/>
      <c r="FV188" s="104"/>
      <c r="FW188" s="46"/>
      <c r="FX188" s="129"/>
      <c r="FY188" s="103"/>
      <c r="FZ188" s="104"/>
      <c r="GA188" s="46"/>
      <c r="GB188" s="129"/>
      <c r="GC188" s="103"/>
      <c r="GD188" s="104"/>
      <c r="GE188" s="46"/>
      <c r="GF188" s="129"/>
      <c r="GG188" s="103"/>
      <c r="GH188" s="104"/>
      <c r="GI188" s="46"/>
      <c r="GJ188" s="129"/>
      <c r="GK188" s="103"/>
      <c r="GL188" s="104"/>
      <c r="GM188" s="46"/>
      <c r="GN188" s="129"/>
      <c r="GO188" s="103"/>
      <c r="GP188" s="104"/>
      <c r="GQ188" s="46"/>
      <c r="GR188" s="129"/>
      <c r="GS188" s="103"/>
      <c r="GT188" s="104"/>
      <c r="GU188" s="46"/>
      <c r="GV188" s="129"/>
      <c r="GW188" s="103"/>
      <c r="GX188" s="104"/>
      <c r="GY188" s="46"/>
      <c r="GZ188" s="129"/>
      <c r="HA188" s="103"/>
      <c r="HB188" s="104"/>
      <c r="HC188" s="46"/>
      <c r="HD188" s="129"/>
      <c r="HE188" s="103"/>
      <c r="HF188" s="104"/>
      <c r="HG188" s="46"/>
      <c r="HH188" s="129"/>
      <c r="HI188" s="103"/>
      <c r="HJ188" s="104"/>
      <c r="HK188" s="46"/>
      <c r="HL188" s="129"/>
      <c r="HM188" s="103"/>
      <c r="HN188" s="104"/>
      <c r="HO188" s="46"/>
      <c r="HP188" s="129"/>
      <c r="HQ188" s="103"/>
      <c r="HR188" s="104"/>
      <c r="HS188" s="46"/>
      <c r="HT188" s="129"/>
      <c r="HU188" s="103"/>
      <c r="HV188" s="104"/>
      <c r="HW188" s="46"/>
      <c r="HX188" s="129"/>
      <c r="HY188" s="103"/>
      <c r="HZ188" s="104"/>
      <c r="IA188" s="46"/>
      <c r="IB188" s="129"/>
      <c r="IC188" s="103"/>
      <c r="ID188" s="104"/>
      <c r="IE188" s="46"/>
      <c r="IF188" s="129"/>
      <c r="IG188" s="103"/>
      <c r="IH188" s="104"/>
      <c r="II188" s="46"/>
      <c r="IJ188" s="129"/>
      <c r="IK188" s="103"/>
      <c r="IL188" s="104"/>
      <c r="IM188" s="46"/>
      <c r="IN188" s="129"/>
      <c r="IO188" s="103"/>
      <c r="IP188" s="104"/>
      <c r="IQ188" s="46"/>
      <c r="IR188" s="129"/>
      <c r="IS188" s="103"/>
      <c r="IT188" s="104"/>
      <c r="IU188" s="46"/>
      <c r="IV188" s="129"/>
    </row>
    <row r="189" spans="5:256">
      <c r="E189" s="103"/>
      <c r="F189" s="104"/>
      <c r="G189" s="46"/>
      <c r="H189" s="129"/>
      <c r="I189" s="103"/>
      <c r="J189" s="104"/>
      <c r="K189" s="46"/>
      <c r="L189" s="129"/>
      <c r="M189" s="103"/>
      <c r="N189" s="104"/>
      <c r="O189" s="46"/>
      <c r="P189" s="129"/>
      <c r="Q189" s="103"/>
      <c r="R189" s="104"/>
      <c r="S189" s="46"/>
      <c r="T189" s="129"/>
      <c r="U189" s="103"/>
      <c r="V189" s="104"/>
      <c r="W189" s="46"/>
      <c r="X189" s="129"/>
      <c r="Y189" s="103"/>
      <c r="Z189" s="104"/>
      <c r="AA189" s="46"/>
      <c r="AB189" s="129"/>
      <c r="AC189" s="103"/>
      <c r="AD189" s="104"/>
      <c r="AE189" s="46"/>
      <c r="AF189" s="129"/>
      <c r="AG189" s="103"/>
      <c r="AH189" s="104"/>
      <c r="AI189" s="46"/>
      <c r="AJ189" s="129"/>
      <c r="AK189" s="103"/>
      <c r="AL189" s="104"/>
      <c r="AM189" s="46"/>
      <c r="AN189" s="129"/>
      <c r="AO189" s="103"/>
      <c r="AP189" s="104"/>
      <c r="AQ189" s="46"/>
      <c r="AR189" s="129"/>
      <c r="AS189" s="103"/>
      <c r="AT189" s="104"/>
      <c r="AU189" s="46"/>
      <c r="AV189" s="129"/>
      <c r="AW189" s="103"/>
      <c r="AX189" s="104"/>
      <c r="AY189" s="46"/>
      <c r="AZ189" s="129"/>
      <c r="BA189" s="103"/>
      <c r="BB189" s="104"/>
      <c r="BC189" s="46"/>
      <c r="BD189" s="129"/>
      <c r="BE189" s="103"/>
      <c r="BF189" s="104"/>
      <c r="BG189" s="46"/>
      <c r="BH189" s="129"/>
      <c r="BI189" s="103"/>
      <c r="BJ189" s="104"/>
      <c r="BK189" s="46"/>
      <c r="BL189" s="129"/>
      <c r="BM189" s="103"/>
      <c r="BN189" s="104"/>
      <c r="BO189" s="46"/>
      <c r="BP189" s="129"/>
      <c r="BQ189" s="103"/>
      <c r="BR189" s="104"/>
      <c r="BS189" s="46"/>
      <c r="BT189" s="129"/>
      <c r="BU189" s="103"/>
      <c r="BV189" s="104"/>
      <c r="BW189" s="46"/>
      <c r="BX189" s="129"/>
      <c r="BY189" s="103"/>
      <c r="BZ189" s="104"/>
      <c r="CA189" s="46"/>
      <c r="CB189" s="129"/>
      <c r="CC189" s="103"/>
      <c r="CD189" s="104"/>
      <c r="CE189" s="46"/>
      <c r="CF189" s="129"/>
      <c r="CG189" s="103"/>
      <c r="CH189" s="104"/>
      <c r="CI189" s="46"/>
      <c r="CJ189" s="129"/>
      <c r="CK189" s="103"/>
      <c r="CL189" s="104"/>
      <c r="CM189" s="46"/>
      <c r="CN189" s="129"/>
      <c r="CO189" s="103"/>
      <c r="CP189" s="104"/>
      <c r="CQ189" s="46"/>
      <c r="CR189" s="129"/>
      <c r="CS189" s="103"/>
      <c r="CT189" s="104"/>
      <c r="CU189" s="46"/>
      <c r="CV189" s="129"/>
      <c r="CW189" s="103"/>
      <c r="CX189" s="104"/>
      <c r="CY189" s="46"/>
      <c r="CZ189" s="129"/>
      <c r="DA189" s="103"/>
      <c r="DB189" s="104"/>
      <c r="DC189" s="46"/>
      <c r="DD189" s="129"/>
      <c r="DE189" s="103"/>
      <c r="DF189" s="104"/>
      <c r="DG189" s="46"/>
      <c r="DH189" s="129"/>
      <c r="DI189" s="103"/>
      <c r="DJ189" s="104"/>
      <c r="DK189" s="46"/>
      <c r="DL189" s="129"/>
      <c r="DM189" s="103"/>
      <c r="DN189" s="104"/>
      <c r="DO189" s="46"/>
      <c r="DP189" s="129"/>
      <c r="DQ189" s="103"/>
      <c r="DR189" s="104"/>
      <c r="DS189" s="46"/>
      <c r="DT189" s="129"/>
      <c r="DU189" s="103"/>
      <c r="DV189" s="104"/>
      <c r="DW189" s="46"/>
      <c r="DX189" s="129"/>
      <c r="DY189" s="103"/>
      <c r="DZ189" s="104"/>
      <c r="EA189" s="46"/>
      <c r="EB189" s="129"/>
      <c r="EC189" s="103"/>
      <c r="ED189" s="104"/>
      <c r="EE189" s="46"/>
      <c r="EF189" s="129"/>
      <c r="EG189" s="103"/>
      <c r="EH189" s="104"/>
      <c r="EI189" s="46"/>
      <c r="EJ189" s="129"/>
      <c r="EK189" s="103"/>
      <c r="EL189" s="104"/>
      <c r="EM189" s="46"/>
      <c r="EN189" s="129"/>
      <c r="EO189" s="103"/>
      <c r="EP189" s="104"/>
      <c r="EQ189" s="46"/>
      <c r="ER189" s="129"/>
      <c r="ES189" s="103"/>
      <c r="ET189" s="104"/>
      <c r="EU189" s="46"/>
      <c r="EV189" s="129"/>
      <c r="EW189" s="103"/>
      <c r="EX189" s="104"/>
      <c r="EY189" s="46"/>
      <c r="EZ189" s="129"/>
      <c r="FA189" s="103"/>
      <c r="FB189" s="104"/>
      <c r="FC189" s="46"/>
      <c r="FD189" s="129"/>
      <c r="FE189" s="103"/>
      <c r="FF189" s="104"/>
      <c r="FG189" s="46"/>
      <c r="FH189" s="129"/>
      <c r="FI189" s="103"/>
      <c r="FJ189" s="104"/>
      <c r="FK189" s="46"/>
      <c r="FL189" s="129"/>
      <c r="FM189" s="103"/>
      <c r="FN189" s="104"/>
      <c r="FO189" s="46"/>
      <c r="FP189" s="129"/>
      <c r="FQ189" s="103"/>
      <c r="FR189" s="104"/>
      <c r="FS189" s="46"/>
      <c r="FT189" s="129"/>
      <c r="FU189" s="103"/>
      <c r="FV189" s="104"/>
      <c r="FW189" s="46"/>
      <c r="FX189" s="129"/>
      <c r="FY189" s="103"/>
      <c r="FZ189" s="104"/>
      <c r="GA189" s="46"/>
      <c r="GB189" s="129"/>
      <c r="GC189" s="103"/>
      <c r="GD189" s="104"/>
      <c r="GE189" s="46"/>
      <c r="GF189" s="129"/>
      <c r="GG189" s="103"/>
      <c r="GH189" s="104"/>
      <c r="GI189" s="46"/>
      <c r="GJ189" s="129"/>
      <c r="GK189" s="103"/>
      <c r="GL189" s="104"/>
      <c r="GM189" s="46"/>
      <c r="GN189" s="129"/>
      <c r="GO189" s="103"/>
      <c r="GP189" s="104"/>
      <c r="GQ189" s="46"/>
      <c r="GR189" s="129"/>
      <c r="GS189" s="103"/>
      <c r="GT189" s="104"/>
      <c r="GU189" s="46"/>
      <c r="GV189" s="129"/>
      <c r="GW189" s="103"/>
      <c r="GX189" s="104"/>
      <c r="GY189" s="46"/>
      <c r="GZ189" s="129"/>
      <c r="HA189" s="103"/>
      <c r="HB189" s="104"/>
      <c r="HC189" s="46"/>
      <c r="HD189" s="129"/>
      <c r="HE189" s="103"/>
      <c r="HF189" s="104"/>
      <c r="HG189" s="46"/>
      <c r="HH189" s="129"/>
      <c r="HI189" s="103"/>
      <c r="HJ189" s="104"/>
      <c r="HK189" s="46"/>
      <c r="HL189" s="129"/>
      <c r="HM189" s="103"/>
      <c r="HN189" s="104"/>
      <c r="HO189" s="46"/>
      <c r="HP189" s="129"/>
      <c r="HQ189" s="103"/>
      <c r="HR189" s="104"/>
      <c r="HS189" s="46"/>
      <c r="HT189" s="129"/>
      <c r="HU189" s="103"/>
      <c r="HV189" s="104"/>
      <c r="HW189" s="46"/>
      <c r="HX189" s="129"/>
      <c r="HY189" s="103"/>
      <c r="HZ189" s="104"/>
      <c r="IA189" s="46"/>
      <c r="IB189" s="129"/>
      <c r="IC189" s="103"/>
      <c r="ID189" s="104"/>
      <c r="IE189" s="46"/>
      <c r="IF189" s="129"/>
      <c r="IG189" s="103"/>
      <c r="IH189" s="104"/>
      <c r="II189" s="46"/>
      <c r="IJ189" s="129"/>
      <c r="IK189" s="103"/>
      <c r="IL189" s="104"/>
      <c r="IM189" s="46"/>
      <c r="IN189" s="129"/>
      <c r="IO189" s="103"/>
      <c r="IP189" s="104"/>
      <c r="IQ189" s="46"/>
      <c r="IR189" s="129"/>
      <c r="IS189" s="103"/>
      <c r="IT189" s="104"/>
      <c r="IU189" s="46"/>
      <c r="IV189" s="129"/>
    </row>
    <row r="190" spans="5:256">
      <c r="E190" s="103"/>
      <c r="F190" s="104"/>
      <c r="G190" s="46"/>
      <c r="H190" s="129"/>
      <c r="I190" s="103"/>
      <c r="J190" s="104"/>
      <c r="K190" s="46"/>
      <c r="L190" s="129"/>
      <c r="M190" s="103"/>
      <c r="N190" s="104"/>
      <c r="O190" s="46"/>
      <c r="P190" s="129"/>
      <c r="Q190" s="103"/>
      <c r="R190" s="104"/>
      <c r="S190" s="46"/>
      <c r="T190" s="129"/>
      <c r="U190" s="103"/>
      <c r="V190" s="104"/>
      <c r="W190" s="46"/>
      <c r="X190" s="129"/>
      <c r="Y190" s="103"/>
      <c r="Z190" s="104"/>
      <c r="AA190" s="46"/>
      <c r="AB190" s="129"/>
      <c r="AC190" s="103"/>
      <c r="AD190" s="104"/>
      <c r="AE190" s="46"/>
      <c r="AF190" s="129"/>
      <c r="AG190" s="103"/>
      <c r="AH190" s="104"/>
      <c r="AI190" s="46"/>
      <c r="AJ190" s="129"/>
      <c r="AK190" s="103"/>
      <c r="AL190" s="104"/>
      <c r="AM190" s="46"/>
      <c r="AN190" s="129"/>
      <c r="AO190" s="103"/>
      <c r="AP190" s="104"/>
      <c r="AQ190" s="46"/>
      <c r="AR190" s="129"/>
      <c r="AS190" s="103"/>
      <c r="AT190" s="104"/>
      <c r="AU190" s="46"/>
      <c r="AV190" s="129"/>
      <c r="AW190" s="103"/>
      <c r="AX190" s="104"/>
      <c r="AY190" s="46"/>
      <c r="AZ190" s="129"/>
      <c r="BA190" s="103"/>
      <c r="BB190" s="104"/>
      <c r="BC190" s="46"/>
      <c r="BD190" s="129"/>
      <c r="BE190" s="103"/>
      <c r="BF190" s="104"/>
      <c r="BG190" s="46"/>
      <c r="BH190" s="129"/>
      <c r="BI190" s="103"/>
      <c r="BJ190" s="104"/>
      <c r="BK190" s="46"/>
      <c r="BL190" s="129"/>
      <c r="BM190" s="103"/>
      <c r="BN190" s="104"/>
      <c r="BO190" s="46"/>
      <c r="BP190" s="129"/>
      <c r="BQ190" s="103"/>
      <c r="BR190" s="104"/>
      <c r="BS190" s="46"/>
      <c r="BT190" s="129"/>
      <c r="BU190" s="103"/>
      <c r="BV190" s="104"/>
      <c r="BW190" s="46"/>
      <c r="BX190" s="129"/>
      <c r="BY190" s="103"/>
      <c r="BZ190" s="104"/>
      <c r="CA190" s="46"/>
      <c r="CB190" s="129"/>
      <c r="CC190" s="103"/>
      <c r="CD190" s="104"/>
      <c r="CE190" s="46"/>
      <c r="CF190" s="129"/>
      <c r="CG190" s="103"/>
      <c r="CH190" s="104"/>
      <c r="CI190" s="46"/>
      <c r="CJ190" s="129"/>
      <c r="CK190" s="103"/>
      <c r="CL190" s="104"/>
      <c r="CM190" s="46"/>
      <c r="CN190" s="129"/>
      <c r="CO190" s="103"/>
      <c r="CP190" s="104"/>
      <c r="CQ190" s="46"/>
      <c r="CR190" s="129"/>
      <c r="CS190" s="103"/>
      <c r="CT190" s="104"/>
      <c r="CU190" s="46"/>
      <c r="CV190" s="129"/>
      <c r="CW190" s="103"/>
      <c r="CX190" s="104"/>
      <c r="CY190" s="46"/>
      <c r="CZ190" s="129"/>
      <c r="DA190" s="103"/>
      <c r="DB190" s="104"/>
      <c r="DC190" s="46"/>
      <c r="DD190" s="129"/>
      <c r="DE190" s="103"/>
      <c r="DF190" s="104"/>
      <c r="DG190" s="46"/>
      <c r="DH190" s="129"/>
      <c r="DI190" s="103"/>
      <c r="DJ190" s="104"/>
      <c r="DK190" s="46"/>
      <c r="DL190" s="129"/>
      <c r="DM190" s="103"/>
      <c r="DN190" s="104"/>
      <c r="DO190" s="46"/>
      <c r="DP190" s="129"/>
      <c r="DQ190" s="103"/>
      <c r="DR190" s="104"/>
      <c r="DS190" s="46"/>
      <c r="DT190" s="129"/>
      <c r="DU190" s="103"/>
      <c r="DV190" s="104"/>
      <c r="DW190" s="46"/>
      <c r="DX190" s="129"/>
      <c r="DY190" s="103"/>
      <c r="DZ190" s="104"/>
      <c r="EA190" s="46"/>
      <c r="EB190" s="129"/>
      <c r="EC190" s="103"/>
      <c r="ED190" s="104"/>
      <c r="EE190" s="46"/>
      <c r="EF190" s="129"/>
      <c r="EG190" s="103"/>
      <c r="EH190" s="104"/>
      <c r="EI190" s="46"/>
      <c r="EJ190" s="129"/>
      <c r="EK190" s="103"/>
      <c r="EL190" s="104"/>
      <c r="EM190" s="46"/>
      <c r="EN190" s="129"/>
      <c r="EO190" s="103"/>
      <c r="EP190" s="104"/>
      <c r="EQ190" s="46"/>
      <c r="ER190" s="129"/>
      <c r="ES190" s="103"/>
      <c r="ET190" s="104"/>
      <c r="EU190" s="46"/>
      <c r="EV190" s="129"/>
      <c r="EW190" s="103"/>
      <c r="EX190" s="104"/>
      <c r="EY190" s="46"/>
      <c r="EZ190" s="129"/>
      <c r="FA190" s="103"/>
      <c r="FB190" s="104"/>
      <c r="FC190" s="46"/>
      <c r="FD190" s="129"/>
      <c r="FE190" s="103"/>
      <c r="FF190" s="104"/>
      <c r="FG190" s="46"/>
      <c r="FH190" s="129"/>
      <c r="FI190" s="103"/>
      <c r="FJ190" s="104"/>
      <c r="FK190" s="46"/>
      <c r="FL190" s="129"/>
      <c r="FM190" s="103"/>
      <c r="FN190" s="104"/>
      <c r="FO190" s="46"/>
      <c r="FP190" s="129"/>
      <c r="FQ190" s="103"/>
      <c r="FR190" s="104"/>
      <c r="FS190" s="46"/>
      <c r="FT190" s="129"/>
      <c r="FU190" s="103"/>
      <c r="FV190" s="104"/>
      <c r="FW190" s="46"/>
      <c r="FX190" s="129"/>
      <c r="FY190" s="103"/>
      <c r="FZ190" s="104"/>
      <c r="GA190" s="46"/>
      <c r="GB190" s="129"/>
      <c r="GC190" s="103"/>
      <c r="GD190" s="104"/>
      <c r="GE190" s="46"/>
      <c r="GF190" s="129"/>
      <c r="GG190" s="103"/>
      <c r="GH190" s="104"/>
      <c r="GI190" s="46"/>
      <c r="GJ190" s="129"/>
      <c r="GK190" s="103"/>
      <c r="GL190" s="104"/>
      <c r="GM190" s="46"/>
      <c r="GN190" s="129"/>
      <c r="GO190" s="103"/>
      <c r="GP190" s="104"/>
      <c r="GQ190" s="46"/>
      <c r="GR190" s="129"/>
      <c r="GS190" s="103"/>
      <c r="GT190" s="104"/>
      <c r="GU190" s="46"/>
      <c r="GV190" s="129"/>
      <c r="GW190" s="103"/>
      <c r="GX190" s="104"/>
      <c r="GY190" s="46"/>
      <c r="GZ190" s="129"/>
      <c r="HA190" s="103"/>
      <c r="HB190" s="104"/>
      <c r="HC190" s="46"/>
      <c r="HD190" s="129"/>
      <c r="HE190" s="103"/>
      <c r="HF190" s="104"/>
      <c r="HG190" s="46"/>
      <c r="HH190" s="129"/>
      <c r="HI190" s="103"/>
      <c r="HJ190" s="104"/>
      <c r="HK190" s="46"/>
      <c r="HL190" s="129"/>
      <c r="HM190" s="103"/>
      <c r="HN190" s="104"/>
      <c r="HO190" s="46"/>
      <c r="HP190" s="129"/>
      <c r="HQ190" s="103"/>
      <c r="HR190" s="104"/>
      <c r="HS190" s="46"/>
      <c r="HT190" s="129"/>
      <c r="HU190" s="103"/>
      <c r="HV190" s="104"/>
      <c r="HW190" s="46"/>
      <c r="HX190" s="129"/>
      <c r="HY190" s="103"/>
      <c r="HZ190" s="104"/>
      <c r="IA190" s="46"/>
      <c r="IB190" s="129"/>
      <c r="IC190" s="103"/>
      <c r="ID190" s="104"/>
      <c r="IE190" s="46"/>
      <c r="IF190" s="129"/>
      <c r="IG190" s="103"/>
      <c r="IH190" s="104"/>
      <c r="II190" s="46"/>
      <c r="IJ190" s="129"/>
      <c r="IK190" s="103"/>
      <c r="IL190" s="104"/>
      <c r="IM190" s="46"/>
      <c r="IN190" s="129"/>
      <c r="IO190" s="103"/>
      <c r="IP190" s="104"/>
      <c r="IQ190" s="46"/>
      <c r="IR190" s="129"/>
      <c r="IS190" s="103"/>
      <c r="IT190" s="104"/>
      <c r="IU190" s="46"/>
      <c r="IV190" s="129"/>
    </row>
    <row r="191" spans="5:256">
      <c r="E191" s="103"/>
      <c r="F191" s="104"/>
      <c r="G191" s="46"/>
      <c r="H191" s="129"/>
      <c r="I191" s="103"/>
      <c r="J191" s="104"/>
      <c r="K191" s="46"/>
      <c r="L191" s="129"/>
      <c r="M191" s="103"/>
      <c r="N191" s="104"/>
      <c r="O191" s="46"/>
      <c r="P191" s="129"/>
      <c r="Q191" s="103"/>
      <c r="R191" s="104"/>
      <c r="S191" s="46"/>
      <c r="T191" s="129"/>
      <c r="U191" s="103"/>
      <c r="V191" s="104"/>
      <c r="W191" s="46"/>
      <c r="X191" s="129"/>
      <c r="Y191" s="103"/>
      <c r="Z191" s="104"/>
      <c r="AA191" s="46"/>
      <c r="AB191" s="129"/>
      <c r="AC191" s="103"/>
      <c r="AD191" s="104"/>
      <c r="AE191" s="46"/>
      <c r="AF191" s="129"/>
      <c r="AG191" s="103"/>
      <c r="AH191" s="104"/>
      <c r="AI191" s="46"/>
      <c r="AJ191" s="129"/>
      <c r="AK191" s="103"/>
      <c r="AL191" s="104"/>
      <c r="AM191" s="46"/>
      <c r="AN191" s="129"/>
      <c r="AO191" s="103"/>
      <c r="AP191" s="104"/>
      <c r="AQ191" s="46"/>
      <c r="AR191" s="129"/>
      <c r="AS191" s="103"/>
      <c r="AT191" s="104"/>
      <c r="AU191" s="46"/>
      <c r="AV191" s="129"/>
      <c r="AW191" s="103"/>
      <c r="AX191" s="104"/>
      <c r="AY191" s="46"/>
      <c r="AZ191" s="129"/>
      <c r="BA191" s="103"/>
      <c r="BB191" s="104"/>
      <c r="BC191" s="46"/>
      <c r="BD191" s="129"/>
      <c r="BE191" s="103"/>
      <c r="BF191" s="104"/>
      <c r="BG191" s="46"/>
      <c r="BH191" s="129"/>
      <c r="BI191" s="103"/>
      <c r="BJ191" s="104"/>
      <c r="BK191" s="46"/>
      <c r="BL191" s="129"/>
      <c r="BM191" s="103"/>
      <c r="BN191" s="104"/>
      <c r="BO191" s="46"/>
      <c r="BP191" s="129"/>
      <c r="BQ191" s="103"/>
      <c r="BR191" s="104"/>
      <c r="BS191" s="46"/>
      <c r="BT191" s="129"/>
      <c r="BU191" s="103"/>
      <c r="BV191" s="104"/>
      <c r="BW191" s="46"/>
      <c r="BX191" s="129"/>
      <c r="BY191" s="103"/>
      <c r="BZ191" s="104"/>
      <c r="CA191" s="46"/>
      <c r="CB191" s="129"/>
      <c r="CC191" s="103"/>
      <c r="CD191" s="104"/>
      <c r="CE191" s="46"/>
      <c r="CF191" s="129"/>
      <c r="CG191" s="103"/>
      <c r="CH191" s="104"/>
      <c r="CI191" s="46"/>
      <c r="CJ191" s="129"/>
      <c r="CK191" s="103"/>
      <c r="CL191" s="104"/>
      <c r="CM191" s="46"/>
      <c r="CN191" s="129"/>
      <c r="CO191" s="103"/>
      <c r="CP191" s="104"/>
      <c r="CQ191" s="46"/>
      <c r="CR191" s="129"/>
      <c r="CS191" s="103"/>
      <c r="CT191" s="104"/>
      <c r="CU191" s="46"/>
      <c r="CV191" s="129"/>
      <c r="CW191" s="103"/>
      <c r="CX191" s="104"/>
      <c r="CY191" s="46"/>
      <c r="CZ191" s="129"/>
      <c r="DA191" s="103"/>
      <c r="DB191" s="104"/>
      <c r="DC191" s="46"/>
      <c r="DD191" s="129"/>
      <c r="DE191" s="103"/>
      <c r="DF191" s="104"/>
      <c r="DG191" s="46"/>
      <c r="DH191" s="129"/>
      <c r="DI191" s="103"/>
      <c r="DJ191" s="104"/>
      <c r="DK191" s="46"/>
      <c r="DL191" s="129"/>
      <c r="DM191" s="103"/>
      <c r="DN191" s="104"/>
      <c r="DO191" s="46"/>
      <c r="DP191" s="129"/>
      <c r="DQ191" s="103"/>
      <c r="DR191" s="104"/>
      <c r="DS191" s="46"/>
      <c r="DT191" s="129"/>
      <c r="DU191" s="103"/>
      <c r="DV191" s="104"/>
      <c r="DW191" s="46"/>
      <c r="DX191" s="129"/>
      <c r="DY191" s="103"/>
      <c r="DZ191" s="104"/>
      <c r="EA191" s="46"/>
      <c r="EB191" s="129"/>
      <c r="EC191" s="103"/>
      <c r="ED191" s="104"/>
      <c r="EE191" s="46"/>
      <c r="EF191" s="129"/>
      <c r="EG191" s="103"/>
      <c r="EH191" s="104"/>
      <c r="EI191" s="46"/>
      <c r="EJ191" s="129"/>
      <c r="EK191" s="103"/>
      <c r="EL191" s="104"/>
      <c r="EM191" s="46"/>
      <c r="EN191" s="129"/>
      <c r="EO191" s="103"/>
      <c r="EP191" s="104"/>
      <c r="EQ191" s="46"/>
      <c r="ER191" s="129"/>
      <c r="ES191" s="103"/>
      <c r="ET191" s="104"/>
      <c r="EU191" s="46"/>
      <c r="EV191" s="129"/>
      <c r="EW191" s="103"/>
      <c r="EX191" s="104"/>
      <c r="EY191" s="46"/>
      <c r="EZ191" s="129"/>
      <c r="FA191" s="103"/>
      <c r="FB191" s="104"/>
      <c r="FC191" s="46"/>
      <c r="FD191" s="129"/>
      <c r="FE191" s="103"/>
      <c r="FF191" s="104"/>
      <c r="FG191" s="46"/>
      <c r="FH191" s="129"/>
      <c r="FI191" s="103"/>
      <c r="FJ191" s="104"/>
      <c r="FK191" s="46"/>
      <c r="FL191" s="129"/>
      <c r="FM191" s="103"/>
      <c r="FN191" s="104"/>
      <c r="FO191" s="46"/>
      <c r="FP191" s="129"/>
      <c r="FQ191" s="103"/>
      <c r="FR191" s="104"/>
      <c r="FS191" s="46"/>
      <c r="FT191" s="129"/>
      <c r="FU191" s="103"/>
      <c r="FV191" s="104"/>
      <c r="FW191" s="46"/>
      <c r="FX191" s="129"/>
      <c r="FY191" s="103"/>
      <c r="FZ191" s="104"/>
      <c r="GA191" s="46"/>
      <c r="GB191" s="129"/>
      <c r="GC191" s="103"/>
      <c r="GD191" s="104"/>
      <c r="GE191" s="46"/>
      <c r="GF191" s="129"/>
      <c r="GG191" s="103"/>
      <c r="GH191" s="104"/>
      <c r="GI191" s="46"/>
      <c r="GJ191" s="129"/>
      <c r="GK191" s="103"/>
      <c r="GL191" s="104"/>
      <c r="GM191" s="46"/>
      <c r="GN191" s="129"/>
      <c r="GO191" s="103"/>
      <c r="GP191" s="104"/>
      <c r="GQ191" s="46"/>
      <c r="GR191" s="129"/>
      <c r="GS191" s="103"/>
      <c r="GT191" s="104"/>
      <c r="GU191" s="46"/>
      <c r="GV191" s="129"/>
      <c r="GW191" s="103"/>
      <c r="GX191" s="104"/>
      <c r="GY191" s="46"/>
      <c r="GZ191" s="129"/>
      <c r="HA191" s="103"/>
      <c r="HB191" s="104"/>
      <c r="HC191" s="46"/>
      <c r="HD191" s="129"/>
      <c r="HE191" s="103"/>
      <c r="HF191" s="104"/>
      <c r="HG191" s="46"/>
      <c r="HH191" s="129"/>
      <c r="HI191" s="103"/>
      <c r="HJ191" s="104"/>
      <c r="HK191" s="46"/>
      <c r="HL191" s="129"/>
      <c r="HM191" s="103"/>
      <c r="HN191" s="104"/>
      <c r="HO191" s="46"/>
      <c r="HP191" s="129"/>
      <c r="HQ191" s="103"/>
      <c r="HR191" s="104"/>
      <c r="HS191" s="46"/>
      <c r="HT191" s="129"/>
      <c r="HU191" s="103"/>
      <c r="HV191" s="104"/>
      <c r="HW191" s="46"/>
      <c r="HX191" s="129"/>
      <c r="HY191" s="103"/>
      <c r="HZ191" s="104"/>
      <c r="IA191" s="46"/>
      <c r="IB191" s="129"/>
      <c r="IC191" s="103"/>
      <c r="ID191" s="104"/>
      <c r="IE191" s="46"/>
      <c r="IF191" s="129"/>
      <c r="IG191" s="103"/>
      <c r="IH191" s="104"/>
      <c r="II191" s="46"/>
      <c r="IJ191" s="129"/>
      <c r="IK191" s="103"/>
      <c r="IL191" s="104"/>
      <c r="IM191" s="46"/>
      <c r="IN191" s="129"/>
      <c r="IO191" s="103"/>
      <c r="IP191" s="104"/>
      <c r="IQ191" s="46"/>
      <c r="IR191" s="129"/>
      <c r="IS191" s="103"/>
      <c r="IT191" s="104"/>
      <c r="IU191" s="46"/>
      <c r="IV191" s="129"/>
    </row>
    <row r="192" spans="5:256">
      <c r="E192" s="103"/>
      <c r="F192" s="104"/>
      <c r="G192" s="46"/>
      <c r="H192" s="129"/>
      <c r="I192" s="103"/>
      <c r="J192" s="104"/>
      <c r="K192" s="46"/>
      <c r="L192" s="129"/>
      <c r="M192" s="103"/>
      <c r="N192" s="104"/>
      <c r="O192" s="46"/>
      <c r="P192" s="129"/>
      <c r="Q192" s="103"/>
      <c r="R192" s="104"/>
      <c r="S192" s="46"/>
      <c r="T192" s="129"/>
      <c r="U192" s="103"/>
      <c r="V192" s="104"/>
      <c r="W192" s="46"/>
      <c r="X192" s="129"/>
      <c r="Y192" s="103"/>
      <c r="Z192" s="104"/>
      <c r="AA192" s="46"/>
      <c r="AB192" s="129"/>
      <c r="AC192" s="103"/>
      <c r="AD192" s="104"/>
      <c r="AE192" s="46"/>
      <c r="AF192" s="129"/>
      <c r="AG192" s="103"/>
      <c r="AH192" s="104"/>
      <c r="AI192" s="46"/>
      <c r="AJ192" s="129"/>
      <c r="AK192" s="103"/>
      <c r="AL192" s="104"/>
      <c r="AM192" s="46"/>
      <c r="AN192" s="129"/>
      <c r="AO192" s="103"/>
      <c r="AP192" s="104"/>
      <c r="AQ192" s="46"/>
      <c r="AR192" s="129"/>
      <c r="AS192" s="103"/>
      <c r="AT192" s="104"/>
      <c r="AU192" s="46"/>
      <c r="AV192" s="129"/>
      <c r="AW192" s="103"/>
      <c r="AX192" s="104"/>
      <c r="AY192" s="46"/>
      <c r="AZ192" s="129"/>
      <c r="BA192" s="103"/>
      <c r="BB192" s="104"/>
      <c r="BC192" s="46"/>
      <c r="BD192" s="129"/>
      <c r="BE192" s="103"/>
      <c r="BF192" s="104"/>
      <c r="BG192" s="46"/>
      <c r="BH192" s="129"/>
      <c r="BI192" s="103"/>
      <c r="BJ192" s="104"/>
      <c r="BK192" s="46"/>
      <c r="BL192" s="129"/>
      <c r="BM192" s="103"/>
      <c r="BN192" s="104"/>
      <c r="BO192" s="46"/>
      <c r="BP192" s="129"/>
      <c r="BQ192" s="103"/>
      <c r="BR192" s="104"/>
      <c r="BS192" s="46"/>
      <c r="BT192" s="129"/>
      <c r="BU192" s="103"/>
      <c r="BV192" s="104"/>
      <c r="BW192" s="46"/>
      <c r="BX192" s="129"/>
      <c r="BY192" s="103"/>
      <c r="BZ192" s="104"/>
      <c r="CA192" s="46"/>
      <c r="CB192" s="129"/>
      <c r="CC192" s="103"/>
      <c r="CD192" s="104"/>
      <c r="CE192" s="46"/>
      <c r="CF192" s="129"/>
      <c r="CG192" s="103"/>
      <c r="CH192" s="104"/>
      <c r="CI192" s="46"/>
      <c r="CJ192" s="129"/>
      <c r="CK192" s="103"/>
      <c r="CL192" s="104"/>
      <c r="CM192" s="46"/>
      <c r="CN192" s="129"/>
      <c r="CO192" s="103"/>
      <c r="CP192" s="104"/>
      <c r="CQ192" s="46"/>
      <c r="CR192" s="129"/>
      <c r="CS192" s="103"/>
      <c r="CT192" s="104"/>
      <c r="CU192" s="46"/>
      <c r="CV192" s="129"/>
      <c r="CW192" s="103"/>
      <c r="CX192" s="104"/>
      <c r="CY192" s="46"/>
      <c r="CZ192" s="129"/>
      <c r="DA192" s="103"/>
      <c r="DB192" s="104"/>
      <c r="DC192" s="46"/>
      <c r="DD192" s="129"/>
      <c r="DE192" s="103"/>
      <c r="DF192" s="104"/>
      <c r="DG192" s="46"/>
      <c r="DH192" s="129"/>
      <c r="DI192" s="103"/>
      <c r="DJ192" s="104"/>
      <c r="DK192" s="46"/>
      <c r="DL192" s="129"/>
      <c r="DM192" s="103"/>
      <c r="DN192" s="104"/>
      <c r="DO192" s="46"/>
      <c r="DP192" s="129"/>
      <c r="DQ192" s="103"/>
      <c r="DR192" s="104"/>
      <c r="DS192" s="46"/>
      <c r="DT192" s="129"/>
      <c r="DU192" s="103"/>
      <c r="DV192" s="104"/>
      <c r="DW192" s="46"/>
      <c r="DX192" s="129"/>
      <c r="DY192" s="103"/>
      <c r="DZ192" s="104"/>
      <c r="EA192" s="46"/>
      <c r="EB192" s="129"/>
      <c r="EC192" s="103"/>
      <c r="ED192" s="104"/>
      <c r="EE192" s="46"/>
      <c r="EF192" s="129"/>
      <c r="EG192" s="103"/>
      <c r="EH192" s="104"/>
      <c r="EI192" s="46"/>
      <c r="EJ192" s="129"/>
      <c r="EK192" s="103"/>
      <c r="EL192" s="104"/>
      <c r="EM192" s="46"/>
      <c r="EN192" s="129"/>
      <c r="EO192" s="103"/>
      <c r="EP192" s="104"/>
      <c r="EQ192" s="46"/>
      <c r="ER192" s="129"/>
      <c r="ES192" s="103"/>
      <c r="ET192" s="104"/>
      <c r="EU192" s="46"/>
      <c r="EV192" s="129"/>
      <c r="EW192" s="103"/>
      <c r="EX192" s="104"/>
      <c r="EY192" s="46"/>
      <c r="EZ192" s="129"/>
      <c r="FA192" s="103"/>
      <c r="FB192" s="104"/>
      <c r="FC192" s="46"/>
      <c r="FD192" s="129"/>
      <c r="FE192" s="103"/>
      <c r="FF192" s="104"/>
      <c r="FG192" s="46"/>
      <c r="FH192" s="129"/>
      <c r="FI192" s="103"/>
      <c r="FJ192" s="104"/>
      <c r="FK192" s="46"/>
      <c r="FL192" s="129"/>
      <c r="FM192" s="103"/>
      <c r="FN192" s="104"/>
      <c r="FO192" s="46"/>
      <c r="FP192" s="129"/>
      <c r="FQ192" s="103"/>
      <c r="FR192" s="104"/>
      <c r="FS192" s="46"/>
      <c r="FT192" s="129"/>
      <c r="FU192" s="103"/>
      <c r="FV192" s="104"/>
      <c r="FW192" s="46"/>
      <c r="FX192" s="129"/>
      <c r="FY192" s="103"/>
      <c r="FZ192" s="104"/>
      <c r="GA192" s="46"/>
      <c r="GB192" s="129"/>
      <c r="GC192" s="103"/>
      <c r="GD192" s="104"/>
      <c r="GE192" s="46"/>
      <c r="GF192" s="129"/>
      <c r="GG192" s="103"/>
      <c r="GH192" s="104"/>
      <c r="GI192" s="46"/>
      <c r="GJ192" s="129"/>
      <c r="GK192" s="103"/>
      <c r="GL192" s="104"/>
      <c r="GM192" s="46"/>
      <c r="GN192" s="129"/>
      <c r="GO192" s="103"/>
      <c r="GP192" s="104"/>
      <c r="GQ192" s="46"/>
      <c r="GR192" s="129"/>
      <c r="GS192" s="103"/>
      <c r="GT192" s="104"/>
      <c r="GU192" s="46"/>
      <c r="GV192" s="129"/>
      <c r="GW192" s="103"/>
      <c r="GX192" s="104"/>
      <c r="GY192" s="46"/>
      <c r="GZ192" s="129"/>
      <c r="HA192" s="103"/>
      <c r="HB192" s="104"/>
      <c r="HC192" s="46"/>
      <c r="HD192" s="129"/>
      <c r="HE192" s="103"/>
      <c r="HF192" s="104"/>
      <c r="HG192" s="46"/>
      <c r="HH192" s="129"/>
      <c r="HI192" s="103"/>
      <c r="HJ192" s="104"/>
      <c r="HK192" s="46"/>
      <c r="HL192" s="129"/>
      <c r="HM192" s="103"/>
      <c r="HN192" s="104"/>
      <c r="HO192" s="46"/>
      <c r="HP192" s="129"/>
      <c r="HQ192" s="103"/>
      <c r="HR192" s="104"/>
      <c r="HS192" s="46"/>
      <c r="HT192" s="129"/>
      <c r="HU192" s="103"/>
      <c r="HV192" s="104"/>
      <c r="HW192" s="46"/>
      <c r="HX192" s="129"/>
      <c r="HY192" s="103"/>
      <c r="HZ192" s="104"/>
      <c r="IA192" s="46"/>
      <c r="IB192" s="129"/>
      <c r="IC192" s="103"/>
      <c r="ID192" s="104"/>
      <c r="IE192" s="46"/>
      <c r="IF192" s="129"/>
      <c r="IG192" s="103"/>
      <c r="IH192" s="104"/>
      <c r="II192" s="46"/>
      <c r="IJ192" s="129"/>
      <c r="IK192" s="103"/>
      <c r="IL192" s="104"/>
      <c r="IM192" s="46"/>
      <c r="IN192" s="129"/>
      <c r="IO192" s="103"/>
      <c r="IP192" s="104"/>
      <c r="IQ192" s="46"/>
      <c r="IR192" s="129"/>
      <c r="IS192" s="103"/>
      <c r="IT192" s="104"/>
      <c r="IU192" s="46"/>
      <c r="IV192" s="129"/>
    </row>
    <row r="193" spans="5:256">
      <c r="E193" s="103"/>
      <c r="F193" s="104"/>
      <c r="G193" s="46"/>
      <c r="H193" s="129"/>
      <c r="I193" s="103"/>
      <c r="J193" s="104"/>
      <c r="K193" s="46"/>
      <c r="L193" s="129"/>
      <c r="M193" s="103"/>
      <c r="N193" s="104"/>
      <c r="O193" s="46"/>
      <c r="P193" s="129"/>
      <c r="Q193" s="103"/>
      <c r="R193" s="104"/>
      <c r="S193" s="46"/>
      <c r="T193" s="129"/>
      <c r="U193" s="103"/>
      <c r="V193" s="104"/>
      <c r="W193" s="46"/>
      <c r="X193" s="129"/>
      <c r="Y193" s="103"/>
      <c r="Z193" s="104"/>
      <c r="AA193" s="46"/>
      <c r="AB193" s="129"/>
      <c r="AC193" s="103"/>
      <c r="AD193" s="104"/>
      <c r="AE193" s="46"/>
      <c r="AF193" s="129"/>
      <c r="AG193" s="103"/>
      <c r="AH193" s="104"/>
      <c r="AI193" s="46"/>
      <c r="AJ193" s="129"/>
      <c r="AK193" s="103"/>
      <c r="AL193" s="104"/>
      <c r="AM193" s="46"/>
      <c r="AN193" s="129"/>
      <c r="AO193" s="103"/>
      <c r="AP193" s="104"/>
      <c r="AQ193" s="46"/>
      <c r="AR193" s="129"/>
      <c r="AS193" s="103"/>
      <c r="AT193" s="104"/>
      <c r="AU193" s="46"/>
      <c r="AV193" s="129"/>
      <c r="AW193" s="103"/>
      <c r="AX193" s="104"/>
      <c r="AY193" s="46"/>
      <c r="AZ193" s="129"/>
      <c r="BA193" s="103"/>
      <c r="BB193" s="104"/>
      <c r="BC193" s="46"/>
      <c r="BD193" s="129"/>
      <c r="BE193" s="103"/>
      <c r="BF193" s="104"/>
      <c r="BG193" s="46"/>
      <c r="BH193" s="129"/>
      <c r="BI193" s="103"/>
      <c r="BJ193" s="104"/>
      <c r="BK193" s="46"/>
      <c r="BL193" s="129"/>
      <c r="BM193" s="103"/>
      <c r="BN193" s="104"/>
      <c r="BO193" s="46"/>
      <c r="BP193" s="129"/>
      <c r="BQ193" s="103"/>
      <c r="BR193" s="104"/>
      <c r="BS193" s="46"/>
      <c r="BT193" s="129"/>
      <c r="BU193" s="103"/>
      <c r="BV193" s="104"/>
      <c r="BW193" s="46"/>
      <c r="BX193" s="129"/>
      <c r="BY193" s="103"/>
      <c r="BZ193" s="104"/>
      <c r="CA193" s="46"/>
      <c r="CB193" s="129"/>
      <c r="CC193" s="103"/>
      <c r="CD193" s="104"/>
      <c r="CE193" s="46"/>
      <c r="CF193" s="129"/>
      <c r="CG193" s="103"/>
      <c r="CH193" s="104"/>
      <c r="CI193" s="46"/>
      <c r="CJ193" s="129"/>
      <c r="CK193" s="103"/>
      <c r="CL193" s="104"/>
      <c r="CM193" s="46"/>
      <c r="CN193" s="129"/>
      <c r="CO193" s="103"/>
      <c r="CP193" s="104"/>
      <c r="CQ193" s="46"/>
      <c r="CR193" s="129"/>
      <c r="CS193" s="103"/>
      <c r="CT193" s="104"/>
      <c r="CU193" s="46"/>
      <c r="CV193" s="129"/>
      <c r="CW193" s="103"/>
      <c r="CX193" s="104"/>
      <c r="CY193" s="46"/>
      <c r="CZ193" s="129"/>
      <c r="DA193" s="103"/>
      <c r="DB193" s="104"/>
      <c r="DC193" s="46"/>
      <c r="DD193" s="129"/>
      <c r="DE193" s="103"/>
      <c r="DF193" s="104"/>
      <c r="DG193" s="46"/>
      <c r="DH193" s="129"/>
      <c r="DI193" s="103"/>
      <c r="DJ193" s="104"/>
      <c r="DK193" s="46"/>
      <c r="DL193" s="129"/>
      <c r="DM193" s="103"/>
      <c r="DN193" s="104"/>
      <c r="DO193" s="46"/>
      <c r="DP193" s="129"/>
      <c r="DQ193" s="103"/>
      <c r="DR193" s="104"/>
      <c r="DS193" s="46"/>
      <c r="DT193" s="129"/>
      <c r="DU193" s="103"/>
      <c r="DV193" s="104"/>
      <c r="DW193" s="46"/>
      <c r="DX193" s="129"/>
      <c r="DY193" s="103"/>
      <c r="DZ193" s="104"/>
      <c r="EA193" s="46"/>
      <c r="EB193" s="129"/>
      <c r="EC193" s="103"/>
      <c r="ED193" s="104"/>
      <c r="EE193" s="46"/>
      <c r="EF193" s="129"/>
      <c r="EG193" s="103"/>
      <c r="EH193" s="104"/>
      <c r="EI193" s="46"/>
      <c r="EJ193" s="129"/>
      <c r="EK193" s="103"/>
      <c r="EL193" s="104"/>
      <c r="EM193" s="46"/>
      <c r="EN193" s="129"/>
      <c r="EO193" s="103"/>
      <c r="EP193" s="104"/>
      <c r="EQ193" s="46"/>
      <c r="ER193" s="129"/>
      <c r="ES193" s="103"/>
      <c r="ET193" s="104"/>
      <c r="EU193" s="46"/>
      <c r="EV193" s="129"/>
      <c r="EW193" s="103"/>
      <c r="EX193" s="104"/>
      <c r="EY193" s="46"/>
      <c r="EZ193" s="129"/>
      <c r="FA193" s="103"/>
      <c r="FB193" s="104"/>
      <c r="FC193" s="46"/>
      <c r="FD193" s="129"/>
      <c r="FE193" s="103"/>
      <c r="FF193" s="104"/>
      <c r="FG193" s="46"/>
      <c r="FH193" s="129"/>
      <c r="FI193" s="103"/>
      <c r="FJ193" s="104"/>
      <c r="FK193" s="46"/>
      <c r="FL193" s="129"/>
      <c r="FM193" s="103"/>
      <c r="FN193" s="104"/>
      <c r="FO193" s="46"/>
      <c r="FP193" s="129"/>
      <c r="FQ193" s="103"/>
      <c r="FR193" s="104"/>
      <c r="FS193" s="46"/>
      <c r="FT193" s="129"/>
      <c r="FU193" s="103"/>
      <c r="FV193" s="104"/>
      <c r="FW193" s="46"/>
      <c r="FX193" s="129"/>
      <c r="FY193" s="103"/>
      <c r="FZ193" s="104"/>
      <c r="GA193" s="46"/>
      <c r="GB193" s="129"/>
      <c r="GC193" s="103"/>
      <c r="GD193" s="104"/>
      <c r="GE193" s="46"/>
      <c r="GF193" s="129"/>
      <c r="GG193" s="103"/>
      <c r="GH193" s="104"/>
      <c r="GI193" s="46"/>
      <c r="GJ193" s="129"/>
      <c r="GK193" s="103"/>
      <c r="GL193" s="104"/>
      <c r="GM193" s="46"/>
      <c r="GN193" s="129"/>
      <c r="GO193" s="103"/>
      <c r="GP193" s="104"/>
      <c r="GQ193" s="46"/>
      <c r="GR193" s="129"/>
      <c r="GS193" s="103"/>
      <c r="GT193" s="104"/>
      <c r="GU193" s="46"/>
      <c r="GV193" s="129"/>
      <c r="GW193" s="103"/>
      <c r="GX193" s="104"/>
      <c r="GY193" s="46"/>
      <c r="GZ193" s="129"/>
      <c r="HA193" s="103"/>
      <c r="HB193" s="104"/>
      <c r="HC193" s="46"/>
      <c r="HD193" s="129"/>
      <c r="HE193" s="103"/>
      <c r="HF193" s="104"/>
      <c r="HG193" s="46"/>
      <c r="HH193" s="129"/>
      <c r="HI193" s="103"/>
      <c r="HJ193" s="104"/>
      <c r="HK193" s="46"/>
      <c r="HL193" s="129"/>
      <c r="HM193" s="103"/>
      <c r="HN193" s="104"/>
      <c r="HO193" s="46"/>
      <c r="HP193" s="129"/>
      <c r="HQ193" s="103"/>
      <c r="HR193" s="104"/>
      <c r="HS193" s="46"/>
      <c r="HT193" s="129"/>
      <c r="HU193" s="103"/>
      <c r="HV193" s="104"/>
      <c r="HW193" s="46"/>
      <c r="HX193" s="129"/>
      <c r="HY193" s="103"/>
      <c r="HZ193" s="104"/>
      <c r="IA193" s="46"/>
      <c r="IB193" s="129"/>
      <c r="IC193" s="103"/>
      <c r="ID193" s="104"/>
      <c r="IE193" s="46"/>
      <c r="IF193" s="129"/>
      <c r="IG193" s="103"/>
      <c r="IH193" s="104"/>
      <c r="II193" s="46"/>
      <c r="IJ193" s="129"/>
      <c r="IK193" s="103"/>
      <c r="IL193" s="104"/>
      <c r="IM193" s="46"/>
      <c r="IN193" s="129"/>
      <c r="IO193" s="103"/>
      <c r="IP193" s="104"/>
      <c r="IQ193" s="46"/>
      <c r="IR193" s="129"/>
      <c r="IS193" s="103"/>
      <c r="IT193" s="104"/>
      <c r="IU193" s="46"/>
      <c r="IV193" s="129"/>
    </row>
    <row r="194" spans="5:256">
      <c r="E194" s="103"/>
      <c r="F194" s="104"/>
      <c r="G194" s="46"/>
      <c r="H194" s="129"/>
      <c r="I194" s="103"/>
      <c r="J194" s="104"/>
      <c r="K194" s="46"/>
      <c r="L194" s="129"/>
      <c r="M194" s="103"/>
      <c r="N194" s="104"/>
      <c r="O194" s="46"/>
      <c r="P194" s="129"/>
      <c r="Q194" s="103"/>
      <c r="R194" s="104"/>
      <c r="S194" s="46"/>
      <c r="T194" s="129"/>
      <c r="U194" s="103"/>
      <c r="V194" s="104"/>
      <c r="W194" s="46"/>
      <c r="X194" s="129"/>
      <c r="Y194" s="103"/>
      <c r="Z194" s="104"/>
      <c r="AA194" s="46"/>
      <c r="AB194" s="129"/>
      <c r="AC194" s="103"/>
      <c r="AD194" s="104"/>
      <c r="AE194" s="46"/>
      <c r="AF194" s="129"/>
      <c r="AG194" s="103"/>
      <c r="AH194" s="104"/>
      <c r="AI194" s="46"/>
      <c r="AJ194" s="129"/>
      <c r="AK194" s="103"/>
      <c r="AL194" s="104"/>
      <c r="AM194" s="46"/>
      <c r="AN194" s="129"/>
      <c r="AO194" s="103"/>
      <c r="AP194" s="104"/>
      <c r="AQ194" s="46"/>
      <c r="AR194" s="129"/>
      <c r="AS194" s="103"/>
      <c r="AT194" s="104"/>
      <c r="AU194" s="46"/>
      <c r="AV194" s="129"/>
      <c r="AW194" s="103"/>
      <c r="AX194" s="104"/>
      <c r="AY194" s="46"/>
      <c r="AZ194" s="129"/>
      <c r="BA194" s="103"/>
      <c r="BB194" s="104"/>
      <c r="BC194" s="46"/>
      <c r="BD194" s="129"/>
      <c r="BE194" s="103"/>
      <c r="BF194" s="104"/>
      <c r="BG194" s="46"/>
      <c r="BH194" s="129"/>
      <c r="BI194" s="103"/>
      <c r="BJ194" s="104"/>
      <c r="BK194" s="46"/>
      <c r="BL194" s="129"/>
      <c r="BM194" s="103"/>
      <c r="BN194" s="104"/>
      <c r="BO194" s="46"/>
      <c r="BP194" s="129"/>
      <c r="BQ194" s="103"/>
      <c r="BR194" s="104"/>
      <c r="BS194" s="46"/>
      <c r="BT194" s="129"/>
      <c r="BU194" s="103"/>
      <c r="BV194" s="104"/>
      <c r="BW194" s="46"/>
      <c r="BX194" s="129"/>
      <c r="BY194" s="103"/>
      <c r="BZ194" s="104"/>
      <c r="CA194" s="46"/>
      <c r="CB194" s="129"/>
      <c r="CC194" s="103"/>
      <c r="CD194" s="104"/>
      <c r="CE194" s="46"/>
      <c r="CF194" s="129"/>
      <c r="CG194" s="103"/>
      <c r="CH194" s="104"/>
      <c r="CI194" s="46"/>
      <c r="CJ194" s="129"/>
      <c r="CK194" s="103"/>
      <c r="CL194" s="104"/>
      <c r="CM194" s="46"/>
      <c r="CN194" s="129"/>
      <c r="CO194" s="103"/>
      <c r="CP194" s="104"/>
      <c r="CQ194" s="46"/>
      <c r="CR194" s="129"/>
      <c r="CS194" s="103"/>
      <c r="CT194" s="104"/>
      <c r="CU194" s="46"/>
      <c r="CV194" s="129"/>
      <c r="CW194" s="103"/>
      <c r="CX194" s="104"/>
      <c r="CY194" s="46"/>
      <c r="CZ194" s="129"/>
      <c r="DA194" s="103"/>
      <c r="DB194" s="104"/>
      <c r="DC194" s="46"/>
      <c r="DD194" s="129"/>
      <c r="DE194" s="103"/>
      <c r="DF194" s="104"/>
      <c r="DG194" s="46"/>
      <c r="DH194" s="129"/>
      <c r="DI194" s="103"/>
      <c r="DJ194" s="104"/>
      <c r="DK194" s="46"/>
      <c r="DL194" s="129"/>
      <c r="DM194" s="103"/>
      <c r="DN194" s="104"/>
      <c r="DO194" s="46"/>
      <c r="DP194" s="129"/>
      <c r="DQ194" s="103"/>
      <c r="DR194" s="104"/>
      <c r="DS194" s="46"/>
      <c r="DT194" s="129"/>
      <c r="DU194" s="103"/>
      <c r="DV194" s="104"/>
      <c r="DW194" s="46"/>
      <c r="DX194" s="129"/>
      <c r="DY194" s="103"/>
      <c r="DZ194" s="104"/>
      <c r="EA194" s="46"/>
      <c r="EB194" s="129"/>
      <c r="EC194" s="103"/>
      <c r="ED194" s="104"/>
      <c r="EE194" s="46"/>
      <c r="EF194" s="129"/>
      <c r="EG194" s="103"/>
      <c r="EH194" s="104"/>
      <c r="EI194" s="46"/>
      <c r="EJ194" s="129"/>
      <c r="EK194" s="103"/>
      <c r="EL194" s="104"/>
      <c r="EM194" s="46"/>
      <c r="EN194" s="129"/>
      <c r="EO194" s="103"/>
      <c r="EP194" s="104"/>
      <c r="EQ194" s="46"/>
      <c r="ER194" s="129"/>
      <c r="ES194" s="103"/>
      <c r="ET194" s="104"/>
      <c r="EU194" s="46"/>
      <c r="EV194" s="129"/>
      <c r="EW194" s="103"/>
      <c r="EX194" s="104"/>
      <c r="EY194" s="46"/>
      <c r="EZ194" s="129"/>
      <c r="FA194" s="103"/>
      <c r="FB194" s="104"/>
      <c r="FC194" s="46"/>
      <c r="FD194" s="129"/>
      <c r="FE194" s="103"/>
      <c r="FF194" s="104"/>
      <c r="FG194" s="46"/>
      <c r="FH194" s="129"/>
      <c r="FI194" s="103"/>
      <c r="FJ194" s="104"/>
      <c r="FK194" s="46"/>
      <c r="FL194" s="129"/>
      <c r="FM194" s="103"/>
      <c r="FN194" s="104"/>
      <c r="FO194" s="46"/>
      <c r="FP194" s="129"/>
      <c r="FQ194" s="103"/>
      <c r="FR194" s="104"/>
      <c r="FS194" s="46"/>
      <c r="FT194" s="129"/>
      <c r="FU194" s="103"/>
      <c r="FV194" s="104"/>
      <c r="FW194" s="46"/>
      <c r="FX194" s="129"/>
      <c r="FY194" s="103"/>
      <c r="FZ194" s="104"/>
      <c r="GA194" s="46"/>
      <c r="GB194" s="129"/>
      <c r="GC194" s="103"/>
      <c r="GD194" s="104"/>
      <c r="GE194" s="46"/>
      <c r="GF194" s="129"/>
      <c r="GG194" s="103"/>
      <c r="GH194" s="104"/>
      <c r="GI194" s="46"/>
      <c r="GJ194" s="129"/>
      <c r="GK194" s="103"/>
      <c r="GL194" s="104"/>
      <c r="GM194" s="46"/>
      <c r="GN194" s="129"/>
      <c r="GO194" s="103"/>
      <c r="GP194" s="104"/>
      <c r="GQ194" s="46"/>
      <c r="GR194" s="129"/>
      <c r="GS194" s="103"/>
      <c r="GT194" s="104"/>
      <c r="GU194" s="46"/>
      <c r="GV194" s="129"/>
      <c r="GW194" s="103"/>
      <c r="GX194" s="104"/>
      <c r="GY194" s="46"/>
      <c r="GZ194" s="129"/>
      <c r="HA194" s="103"/>
      <c r="HB194" s="104"/>
      <c r="HC194" s="46"/>
      <c r="HD194" s="129"/>
      <c r="HE194" s="103"/>
      <c r="HF194" s="104"/>
      <c r="HG194" s="46"/>
      <c r="HH194" s="129"/>
      <c r="HI194" s="103"/>
      <c r="HJ194" s="104"/>
      <c r="HK194" s="46"/>
      <c r="HL194" s="129"/>
      <c r="HM194" s="103"/>
      <c r="HN194" s="104"/>
      <c r="HO194" s="46"/>
      <c r="HP194" s="129"/>
      <c r="HQ194" s="103"/>
      <c r="HR194" s="104"/>
      <c r="HS194" s="46"/>
      <c r="HT194" s="129"/>
      <c r="HU194" s="103"/>
      <c r="HV194" s="104"/>
      <c r="HW194" s="46"/>
      <c r="HX194" s="129"/>
      <c r="HY194" s="103"/>
      <c r="HZ194" s="104"/>
      <c r="IA194" s="46"/>
      <c r="IB194" s="129"/>
      <c r="IC194" s="103"/>
      <c r="ID194" s="104"/>
      <c r="IE194" s="46"/>
      <c r="IF194" s="129"/>
      <c r="IG194" s="103"/>
      <c r="IH194" s="104"/>
      <c r="II194" s="46"/>
      <c r="IJ194" s="129"/>
      <c r="IK194" s="103"/>
      <c r="IL194" s="104"/>
      <c r="IM194" s="46"/>
      <c r="IN194" s="129"/>
      <c r="IO194" s="103"/>
      <c r="IP194" s="104"/>
      <c r="IQ194" s="46"/>
      <c r="IR194" s="129"/>
      <c r="IS194" s="103"/>
      <c r="IT194" s="104"/>
      <c r="IU194" s="46"/>
      <c r="IV194" s="129"/>
    </row>
    <row r="195" spans="5:256">
      <c r="E195" s="103"/>
      <c r="F195" s="104"/>
      <c r="G195" s="46"/>
      <c r="H195" s="129"/>
      <c r="I195" s="103"/>
      <c r="J195" s="104"/>
      <c r="K195" s="46"/>
      <c r="L195" s="129"/>
      <c r="M195" s="103"/>
      <c r="N195" s="104"/>
      <c r="O195" s="46"/>
      <c r="P195" s="129"/>
      <c r="Q195" s="103"/>
      <c r="R195" s="104"/>
      <c r="S195" s="46"/>
      <c r="T195" s="129"/>
      <c r="U195" s="103"/>
      <c r="V195" s="104"/>
      <c r="W195" s="46"/>
      <c r="X195" s="129"/>
      <c r="Y195" s="103"/>
      <c r="Z195" s="104"/>
      <c r="AA195" s="46"/>
      <c r="AB195" s="129"/>
      <c r="AC195" s="103"/>
      <c r="AD195" s="104"/>
      <c r="AE195" s="46"/>
      <c r="AF195" s="129"/>
      <c r="AG195" s="103"/>
      <c r="AH195" s="104"/>
      <c r="AI195" s="46"/>
      <c r="AJ195" s="129"/>
      <c r="AK195" s="103"/>
      <c r="AL195" s="104"/>
      <c r="AM195" s="46"/>
      <c r="AN195" s="129"/>
      <c r="AO195" s="103"/>
      <c r="AP195" s="104"/>
      <c r="AQ195" s="46"/>
      <c r="AR195" s="129"/>
      <c r="AS195" s="103"/>
      <c r="AT195" s="104"/>
      <c r="AU195" s="46"/>
      <c r="AV195" s="129"/>
      <c r="AW195" s="103"/>
      <c r="AX195" s="104"/>
      <c r="AY195" s="46"/>
      <c r="AZ195" s="129"/>
      <c r="BA195" s="103"/>
      <c r="BB195" s="104"/>
      <c r="BC195" s="46"/>
      <c r="BD195" s="129"/>
      <c r="BE195" s="103"/>
      <c r="BF195" s="104"/>
      <c r="BG195" s="46"/>
      <c r="BH195" s="129"/>
      <c r="BI195" s="103"/>
      <c r="BJ195" s="104"/>
      <c r="BK195" s="46"/>
      <c r="BL195" s="129"/>
      <c r="BM195" s="103"/>
      <c r="BN195" s="104"/>
      <c r="BO195" s="46"/>
      <c r="BP195" s="129"/>
      <c r="BQ195" s="103"/>
      <c r="BR195" s="104"/>
      <c r="BS195" s="46"/>
      <c r="BT195" s="129"/>
      <c r="BU195" s="103"/>
      <c r="BV195" s="104"/>
      <c r="BW195" s="46"/>
      <c r="BX195" s="129"/>
      <c r="BY195" s="103"/>
      <c r="BZ195" s="104"/>
      <c r="CA195" s="46"/>
      <c r="CB195" s="129"/>
      <c r="CC195" s="103"/>
      <c r="CD195" s="104"/>
      <c r="CE195" s="46"/>
      <c r="CF195" s="129"/>
      <c r="CG195" s="103"/>
      <c r="CH195" s="104"/>
      <c r="CI195" s="46"/>
      <c r="CJ195" s="129"/>
      <c r="CK195" s="103"/>
      <c r="CL195" s="104"/>
      <c r="CM195" s="46"/>
      <c r="CN195" s="129"/>
      <c r="CO195" s="103"/>
      <c r="CP195" s="104"/>
      <c r="CQ195" s="46"/>
      <c r="CR195" s="129"/>
      <c r="CS195" s="103"/>
      <c r="CT195" s="104"/>
      <c r="CU195" s="46"/>
      <c r="CV195" s="129"/>
      <c r="CW195" s="103"/>
      <c r="CX195" s="104"/>
      <c r="CY195" s="46"/>
      <c r="CZ195" s="129"/>
      <c r="DA195" s="103"/>
      <c r="DB195" s="104"/>
      <c r="DC195" s="46"/>
      <c r="DD195" s="129"/>
      <c r="DE195" s="103"/>
      <c r="DF195" s="104"/>
      <c r="DG195" s="46"/>
      <c r="DH195" s="129"/>
      <c r="DI195" s="103"/>
      <c r="DJ195" s="104"/>
      <c r="DK195" s="46"/>
      <c r="DL195" s="129"/>
      <c r="DM195" s="103"/>
      <c r="DN195" s="104"/>
      <c r="DO195" s="46"/>
      <c r="DP195" s="129"/>
      <c r="DQ195" s="103"/>
      <c r="DR195" s="104"/>
      <c r="DS195" s="46"/>
      <c r="DT195" s="129"/>
      <c r="DU195" s="103"/>
      <c r="DV195" s="104"/>
      <c r="DW195" s="46"/>
      <c r="DX195" s="129"/>
      <c r="DY195" s="103"/>
      <c r="DZ195" s="104"/>
      <c r="EA195" s="46"/>
      <c r="EB195" s="129"/>
      <c r="EC195" s="103"/>
      <c r="ED195" s="104"/>
      <c r="EE195" s="46"/>
      <c r="EF195" s="129"/>
      <c r="EG195" s="103"/>
      <c r="EH195" s="104"/>
      <c r="EI195" s="46"/>
      <c r="EJ195" s="129"/>
      <c r="EK195" s="103"/>
      <c r="EL195" s="104"/>
      <c r="EM195" s="46"/>
      <c r="EN195" s="129"/>
      <c r="EO195" s="103"/>
      <c r="EP195" s="104"/>
      <c r="EQ195" s="46"/>
      <c r="ER195" s="129"/>
      <c r="ES195" s="103"/>
      <c r="ET195" s="104"/>
      <c r="EU195" s="46"/>
      <c r="EV195" s="129"/>
      <c r="EW195" s="103"/>
      <c r="EX195" s="104"/>
      <c r="EY195" s="46"/>
      <c r="EZ195" s="129"/>
      <c r="FA195" s="103"/>
      <c r="FB195" s="104"/>
      <c r="FC195" s="46"/>
      <c r="FD195" s="129"/>
      <c r="FE195" s="103"/>
      <c r="FF195" s="104"/>
      <c r="FG195" s="46"/>
      <c r="FH195" s="129"/>
      <c r="FI195" s="103"/>
      <c r="FJ195" s="104"/>
      <c r="FK195" s="46"/>
      <c r="FL195" s="129"/>
      <c r="FM195" s="103"/>
      <c r="FN195" s="104"/>
      <c r="FO195" s="46"/>
      <c r="FP195" s="129"/>
      <c r="FQ195" s="103"/>
      <c r="FR195" s="104"/>
      <c r="FS195" s="46"/>
      <c r="FT195" s="129"/>
      <c r="FU195" s="103"/>
      <c r="FV195" s="104"/>
      <c r="FW195" s="46"/>
      <c r="FX195" s="129"/>
      <c r="FY195" s="103"/>
      <c r="FZ195" s="104"/>
      <c r="GA195" s="46"/>
      <c r="GB195" s="129"/>
      <c r="GC195" s="103"/>
      <c r="GD195" s="104"/>
      <c r="GE195" s="46"/>
      <c r="GF195" s="129"/>
      <c r="GG195" s="103"/>
      <c r="GH195" s="104"/>
      <c r="GI195" s="46"/>
      <c r="GJ195" s="129"/>
      <c r="GK195" s="103"/>
      <c r="GL195" s="104"/>
      <c r="GM195" s="46"/>
      <c r="GN195" s="129"/>
      <c r="GO195" s="103"/>
      <c r="GP195" s="104"/>
      <c r="GQ195" s="46"/>
      <c r="GR195" s="129"/>
      <c r="GS195" s="103"/>
      <c r="GT195" s="104"/>
      <c r="GU195" s="46"/>
      <c r="GV195" s="129"/>
      <c r="GW195" s="103"/>
      <c r="GX195" s="104"/>
      <c r="GY195" s="46"/>
      <c r="GZ195" s="129"/>
      <c r="HA195" s="103"/>
      <c r="HB195" s="104"/>
      <c r="HC195" s="46"/>
      <c r="HD195" s="129"/>
      <c r="HE195" s="103"/>
      <c r="HF195" s="104"/>
      <c r="HG195" s="46"/>
      <c r="HH195" s="129"/>
      <c r="HI195" s="103"/>
      <c r="HJ195" s="104"/>
      <c r="HK195" s="46"/>
      <c r="HL195" s="129"/>
      <c r="HM195" s="103"/>
      <c r="HN195" s="104"/>
      <c r="HO195" s="46"/>
      <c r="HP195" s="129"/>
      <c r="HQ195" s="103"/>
      <c r="HR195" s="104"/>
      <c r="HS195" s="46"/>
      <c r="HT195" s="129"/>
      <c r="HU195" s="103"/>
      <c r="HV195" s="104"/>
      <c r="HW195" s="46"/>
      <c r="HX195" s="129"/>
      <c r="HY195" s="103"/>
      <c r="HZ195" s="104"/>
      <c r="IA195" s="46"/>
      <c r="IB195" s="129"/>
      <c r="IC195" s="103"/>
      <c r="ID195" s="104"/>
      <c r="IE195" s="46"/>
      <c r="IF195" s="129"/>
      <c r="IG195" s="103"/>
      <c r="IH195" s="104"/>
      <c r="II195" s="46"/>
      <c r="IJ195" s="129"/>
      <c r="IK195" s="103"/>
      <c r="IL195" s="104"/>
      <c r="IM195" s="46"/>
      <c r="IN195" s="129"/>
      <c r="IO195" s="103"/>
      <c r="IP195" s="104"/>
      <c r="IQ195" s="46"/>
      <c r="IR195" s="129"/>
      <c r="IS195" s="103"/>
      <c r="IT195" s="104"/>
      <c r="IU195" s="46"/>
      <c r="IV195" s="129"/>
    </row>
    <row r="196" spans="5:256">
      <c r="E196" s="103"/>
      <c r="F196" s="104"/>
      <c r="G196" s="46"/>
      <c r="H196" s="129"/>
      <c r="I196" s="103"/>
      <c r="J196" s="104"/>
      <c r="K196" s="46"/>
      <c r="L196" s="129"/>
      <c r="M196" s="103"/>
      <c r="N196" s="104"/>
      <c r="O196" s="46"/>
      <c r="P196" s="129"/>
      <c r="Q196" s="103"/>
      <c r="R196" s="104"/>
      <c r="S196" s="46"/>
      <c r="T196" s="129"/>
      <c r="U196" s="103"/>
      <c r="V196" s="104"/>
      <c r="W196" s="46"/>
      <c r="X196" s="129"/>
      <c r="Y196" s="103"/>
      <c r="Z196" s="104"/>
      <c r="AA196" s="46"/>
      <c r="AB196" s="129"/>
      <c r="AC196" s="103"/>
      <c r="AD196" s="104"/>
      <c r="AE196" s="46"/>
      <c r="AF196" s="129"/>
      <c r="AG196" s="103"/>
      <c r="AH196" s="104"/>
      <c r="AI196" s="46"/>
      <c r="AJ196" s="129"/>
      <c r="AK196" s="103"/>
      <c r="AL196" s="104"/>
      <c r="AM196" s="46"/>
      <c r="AN196" s="129"/>
      <c r="AO196" s="103"/>
      <c r="AP196" s="104"/>
      <c r="AQ196" s="46"/>
      <c r="AR196" s="129"/>
      <c r="AS196" s="103"/>
      <c r="AT196" s="104"/>
      <c r="AU196" s="46"/>
      <c r="AV196" s="129"/>
      <c r="AW196" s="103"/>
      <c r="AX196" s="104"/>
      <c r="AY196" s="46"/>
      <c r="AZ196" s="129"/>
      <c r="BA196" s="103"/>
      <c r="BB196" s="104"/>
      <c r="BC196" s="46"/>
      <c r="BD196" s="129"/>
      <c r="BE196" s="103"/>
      <c r="BF196" s="104"/>
      <c r="BG196" s="46"/>
      <c r="BH196" s="129"/>
      <c r="BI196" s="103"/>
      <c r="BJ196" s="104"/>
      <c r="BK196" s="46"/>
      <c r="BL196" s="129"/>
      <c r="BM196" s="103"/>
      <c r="BN196" s="104"/>
      <c r="BO196" s="46"/>
      <c r="BP196" s="129"/>
      <c r="BQ196" s="103"/>
      <c r="BR196" s="104"/>
      <c r="BS196" s="46"/>
      <c r="BT196" s="129"/>
      <c r="BU196" s="103"/>
      <c r="BV196" s="104"/>
      <c r="BW196" s="46"/>
      <c r="BX196" s="129"/>
      <c r="BY196" s="103"/>
      <c r="BZ196" s="104"/>
      <c r="CA196" s="46"/>
      <c r="CB196" s="129"/>
      <c r="CC196" s="103"/>
      <c r="CD196" s="104"/>
      <c r="CE196" s="46"/>
      <c r="CF196" s="129"/>
      <c r="CG196" s="103"/>
      <c r="CH196" s="104"/>
      <c r="CI196" s="46"/>
      <c r="CJ196" s="129"/>
      <c r="CK196" s="103"/>
      <c r="CL196" s="104"/>
      <c r="CM196" s="46"/>
      <c r="CN196" s="129"/>
      <c r="CO196" s="103"/>
      <c r="CP196" s="104"/>
      <c r="CQ196" s="46"/>
      <c r="CR196" s="129"/>
      <c r="CS196" s="103"/>
      <c r="CT196" s="104"/>
      <c r="CU196" s="46"/>
      <c r="CV196" s="129"/>
      <c r="CW196" s="103"/>
      <c r="CX196" s="104"/>
      <c r="CY196" s="46"/>
      <c r="CZ196" s="129"/>
      <c r="DA196" s="103"/>
      <c r="DB196" s="104"/>
      <c r="DC196" s="46"/>
      <c r="DD196" s="129"/>
      <c r="DE196" s="103"/>
      <c r="DF196" s="104"/>
      <c r="DG196" s="46"/>
      <c r="DH196" s="129"/>
      <c r="DI196" s="103"/>
      <c r="DJ196" s="104"/>
      <c r="DK196" s="46"/>
      <c r="DL196" s="129"/>
      <c r="DM196" s="103"/>
      <c r="DN196" s="104"/>
      <c r="DO196" s="46"/>
      <c r="DP196" s="129"/>
      <c r="DQ196" s="103"/>
      <c r="DR196" s="104"/>
      <c r="DS196" s="46"/>
      <c r="DT196" s="129"/>
      <c r="DU196" s="103"/>
      <c r="DV196" s="104"/>
      <c r="DW196" s="46"/>
      <c r="DX196" s="129"/>
      <c r="DY196" s="103"/>
      <c r="DZ196" s="104"/>
      <c r="EA196" s="46"/>
      <c r="EB196" s="129"/>
      <c r="EC196" s="103"/>
      <c r="ED196" s="104"/>
      <c r="EE196" s="46"/>
      <c r="EF196" s="129"/>
      <c r="EG196" s="103"/>
      <c r="EH196" s="104"/>
      <c r="EI196" s="46"/>
      <c r="EJ196" s="129"/>
      <c r="EK196" s="103"/>
      <c r="EL196" s="104"/>
      <c r="EM196" s="46"/>
      <c r="EN196" s="129"/>
      <c r="EO196" s="103"/>
      <c r="EP196" s="104"/>
      <c r="EQ196" s="46"/>
      <c r="ER196" s="129"/>
      <c r="ES196" s="103"/>
      <c r="ET196" s="104"/>
      <c r="EU196" s="46"/>
      <c r="EV196" s="129"/>
      <c r="EW196" s="103"/>
      <c r="EX196" s="104"/>
      <c r="EY196" s="46"/>
      <c r="EZ196" s="129"/>
      <c r="FA196" s="103"/>
      <c r="FB196" s="104"/>
      <c r="FC196" s="46"/>
      <c r="FD196" s="129"/>
      <c r="FE196" s="103"/>
      <c r="FF196" s="104"/>
      <c r="FG196" s="46"/>
      <c r="FH196" s="129"/>
      <c r="FI196" s="103"/>
      <c r="FJ196" s="104"/>
      <c r="FK196" s="46"/>
      <c r="FL196" s="129"/>
      <c r="FM196" s="103"/>
      <c r="FN196" s="104"/>
      <c r="FO196" s="46"/>
      <c r="FP196" s="129"/>
      <c r="FQ196" s="103"/>
      <c r="FR196" s="104"/>
      <c r="FS196" s="46"/>
      <c r="FT196" s="129"/>
      <c r="FU196" s="103"/>
      <c r="FV196" s="104"/>
      <c r="FW196" s="46"/>
      <c r="FX196" s="129"/>
      <c r="FY196" s="103"/>
      <c r="FZ196" s="104"/>
      <c r="GA196" s="46"/>
      <c r="GB196" s="129"/>
      <c r="GC196" s="103"/>
      <c r="GD196" s="104"/>
      <c r="GE196" s="46"/>
      <c r="GF196" s="129"/>
      <c r="GG196" s="103"/>
      <c r="GH196" s="104"/>
      <c r="GI196" s="46"/>
      <c r="GJ196" s="129"/>
      <c r="GK196" s="103"/>
      <c r="GL196" s="104"/>
      <c r="GM196" s="46"/>
      <c r="GN196" s="129"/>
      <c r="GO196" s="103"/>
      <c r="GP196" s="104"/>
      <c r="GQ196" s="46"/>
      <c r="GR196" s="129"/>
      <c r="GS196" s="103"/>
      <c r="GT196" s="104"/>
      <c r="GU196" s="46"/>
      <c r="GV196" s="129"/>
      <c r="GW196" s="103"/>
      <c r="GX196" s="104"/>
      <c r="GY196" s="46"/>
      <c r="GZ196" s="129"/>
      <c r="HA196" s="103"/>
      <c r="HB196" s="104"/>
      <c r="HC196" s="46"/>
      <c r="HD196" s="129"/>
      <c r="HE196" s="103"/>
      <c r="HF196" s="104"/>
      <c r="HG196" s="46"/>
      <c r="HH196" s="129"/>
      <c r="HI196" s="103"/>
      <c r="HJ196" s="104"/>
      <c r="HK196" s="46"/>
      <c r="HL196" s="129"/>
      <c r="HM196" s="103"/>
      <c r="HN196" s="104"/>
      <c r="HO196" s="46"/>
      <c r="HP196" s="129"/>
      <c r="HQ196" s="103"/>
      <c r="HR196" s="104"/>
      <c r="HS196" s="46"/>
      <c r="HT196" s="129"/>
      <c r="HU196" s="103"/>
      <c r="HV196" s="104"/>
      <c r="HW196" s="46"/>
      <c r="HX196" s="129"/>
      <c r="HY196" s="103"/>
      <c r="HZ196" s="104"/>
      <c r="IA196" s="46"/>
      <c r="IB196" s="129"/>
      <c r="IC196" s="103"/>
      <c r="ID196" s="104"/>
      <c r="IE196" s="46"/>
      <c r="IF196" s="129"/>
      <c r="IG196" s="103"/>
      <c r="IH196" s="104"/>
      <c r="II196" s="46"/>
      <c r="IJ196" s="129"/>
      <c r="IK196" s="103"/>
      <c r="IL196" s="104"/>
      <c r="IM196" s="46"/>
      <c r="IN196" s="129"/>
      <c r="IO196" s="103"/>
      <c r="IP196" s="104"/>
      <c r="IQ196" s="46"/>
      <c r="IR196" s="129"/>
      <c r="IS196" s="103"/>
      <c r="IT196" s="104"/>
      <c r="IU196" s="46"/>
      <c r="IV196" s="129"/>
    </row>
    <row r="197" spans="5:256">
      <c r="E197" s="104"/>
      <c r="G197" s="46"/>
      <c r="H197" s="129"/>
      <c r="I197" s="103"/>
      <c r="J197" s="104"/>
      <c r="K197" s="46"/>
      <c r="L197" s="129"/>
      <c r="M197" s="103"/>
      <c r="N197" s="104"/>
      <c r="O197" s="46"/>
      <c r="P197" s="129"/>
      <c r="Q197" s="103"/>
      <c r="R197" s="104"/>
      <c r="S197" s="46"/>
      <c r="T197" s="129"/>
      <c r="U197" s="103"/>
      <c r="V197" s="104"/>
      <c r="W197" s="46"/>
      <c r="X197" s="129"/>
      <c r="Y197" s="103"/>
      <c r="Z197" s="104"/>
      <c r="AA197" s="46"/>
      <c r="AB197" s="129"/>
      <c r="AC197" s="103"/>
      <c r="AD197" s="104"/>
      <c r="AE197" s="46"/>
      <c r="AF197" s="129"/>
      <c r="AG197" s="103"/>
      <c r="AH197" s="104"/>
      <c r="AI197" s="46"/>
      <c r="AJ197" s="129"/>
      <c r="AK197" s="103"/>
      <c r="AL197" s="104"/>
      <c r="AM197" s="46"/>
      <c r="AN197" s="129"/>
      <c r="AO197" s="103"/>
      <c r="AP197" s="104"/>
      <c r="AQ197" s="46"/>
      <c r="AR197" s="129"/>
      <c r="AS197" s="103"/>
      <c r="AT197" s="104"/>
      <c r="AU197" s="46"/>
      <c r="AV197" s="129"/>
      <c r="AW197" s="103"/>
      <c r="AX197" s="104"/>
      <c r="AY197" s="46"/>
      <c r="AZ197" s="129"/>
      <c r="BA197" s="103"/>
      <c r="BB197" s="104"/>
      <c r="BC197" s="46"/>
      <c r="BD197" s="129"/>
      <c r="BE197" s="103"/>
      <c r="BF197" s="104"/>
      <c r="BG197" s="46"/>
      <c r="BH197" s="129"/>
      <c r="BI197" s="103"/>
      <c r="BJ197" s="104"/>
      <c r="BK197" s="46"/>
      <c r="BL197" s="129"/>
      <c r="BM197" s="103"/>
      <c r="BN197" s="104"/>
      <c r="BO197" s="46"/>
      <c r="BP197" s="129"/>
      <c r="BQ197" s="103"/>
      <c r="BR197" s="104"/>
      <c r="BS197" s="46"/>
      <c r="BT197" s="129"/>
      <c r="BU197" s="103"/>
      <c r="BV197" s="104"/>
      <c r="BW197" s="46"/>
      <c r="BX197" s="129"/>
      <c r="BY197" s="103"/>
      <c r="BZ197" s="104"/>
      <c r="CA197" s="46"/>
      <c r="CB197" s="129"/>
      <c r="CC197" s="103"/>
      <c r="CD197" s="104"/>
      <c r="CE197" s="46"/>
      <c r="CF197" s="129"/>
      <c r="CG197" s="103"/>
      <c r="CH197" s="104"/>
      <c r="CI197" s="46"/>
      <c r="CJ197" s="129"/>
      <c r="CK197" s="103"/>
      <c r="CL197" s="104"/>
      <c r="CM197" s="46"/>
      <c r="CN197" s="129"/>
      <c r="CO197" s="103"/>
      <c r="CP197" s="104"/>
      <c r="CQ197" s="46"/>
      <c r="CR197" s="129"/>
      <c r="CS197" s="103"/>
      <c r="CT197" s="104"/>
      <c r="CU197" s="46"/>
      <c r="CV197" s="129"/>
      <c r="CW197" s="103"/>
      <c r="CX197" s="104"/>
      <c r="CY197" s="46"/>
      <c r="CZ197" s="129"/>
      <c r="DA197" s="103"/>
      <c r="DB197" s="104"/>
      <c r="DC197" s="46"/>
      <c r="DD197" s="129"/>
      <c r="DE197" s="103"/>
      <c r="DF197" s="104"/>
      <c r="DG197" s="46"/>
      <c r="DH197" s="129"/>
      <c r="DI197" s="103"/>
      <c r="DJ197" s="104"/>
      <c r="DK197" s="46"/>
      <c r="DL197" s="129"/>
      <c r="DM197" s="103"/>
      <c r="DN197" s="104"/>
      <c r="DO197" s="46"/>
      <c r="DP197" s="129"/>
      <c r="DQ197" s="103"/>
      <c r="DR197" s="104"/>
      <c r="DS197" s="46"/>
      <c r="DT197" s="129"/>
      <c r="DU197" s="103"/>
      <c r="DV197" s="104"/>
      <c r="DW197" s="46"/>
      <c r="DX197" s="129"/>
      <c r="DY197" s="103"/>
      <c r="DZ197" s="104"/>
      <c r="EA197" s="46"/>
      <c r="EB197" s="129"/>
      <c r="EC197" s="103"/>
      <c r="ED197" s="104"/>
      <c r="EE197" s="46"/>
      <c r="EF197" s="129"/>
      <c r="EG197" s="103"/>
      <c r="EH197" s="104"/>
      <c r="EI197" s="46"/>
      <c r="EJ197" s="129"/>
      <c r="EK197" s="103"/>
      <c r="EL197" s="104"/>
      <c r="EM197" s="46"/>
      <c r="EN197" s="129"/>
      <c r="EO197" s="103"/>
      <c r="EP197" s="104"/>
      <c r="EQ197" s="46"/>
      <c r="ER197" s="129"/>
      <c r="ES197" s="103"/>
      <c r="ET197" s="104"/>
      <c r="EU197" s="46"/>
      <c r="EV197" s="129"/>
      <c r="EW197" s="103"/>
      <c r="EX197" s="104"/>
      <c r="EY197" s="46"/>
      <c r="EZ197" s="129"/>
      <c r="FA197" s="103"/>
      <c r="FB197" s="104"/>
      <c r="FC197" s="46"/>
      <c r="FD197" s="129"/>
      <c r="FE197" s="103"/>
      <c r="FF197" s="104"/>
      <c r="FG197" s="46"/>
      <c r="FH197" s="129"/>
      <c r="FI197" s="103"/>
      <c r="FJ197" s="104"/>
      <c r="FK197" s="46"/>
      <c r="FL197" s="129"/>
      <c r="FM197" s="103"/>
      <c r="FN197" s="104"/>
      <c r="FO197" s="46"/>
      <c r="FP197" s="129"/>
      <c r="FQ197" s="103"/>
      <c r="FR197" s="104"/>
      <c r="FS197" s="46"/>
      <c r="FT197" s="129"/>
      <c r="FU197" s="103"/>
      <c r="FV197" s="104"/>
      <c r="FW197" s="46"/>
      <c r="FX197" s="129"/>
      <c r="FY197" s="103"/>
      <c r="FZ197" s="104"/>
      <c r="GA197" s="46"/>
      <c r="GB197" s="129"/>
      <c r="GC197" s="103"/>
      <c r="GD197" s="104"/>
      <c r="GE197" s="46"/>
      <c r="GF197" s="129"/>
      <c r="GG197" s="103"/>
      <c r="GH197" s="104"/>
      <c r="GI197" s="46"/>
      <c r="GJ197" s="129"/>
      <c r="GK197" s="103"/>
      <c r="GL197" s="104"/>
      <c r="GM197" s="46"/>
      <c r="GN197" s="129"/>
      <c r="GO197" s="103"/>
      <c r="GP197" s="104"/>
      <c r="GQ197" s="46"/>
      <c r="GR197" s="129"/>
      <c r="GS197" s="103"/>
      <c r="GT197" s="104"/>
      <c r="GU197" s="46"/>
      <c r="GV197" s="129"/>
      <c r="GW197" s="103"/>
      <c r="GX197" s="104"/>
      <c r="GY197" s="46"/>
      <c r="GZ197" s="129"/>
      <c r="HA197" s="103"/>
      <c r="HB197" s="104"/>
      <c r="HC197" s="46"/>
      <c r="HD197" s="129"/>
      <c r="HE197" s="103"/>
      <c r="HF197" s="104"/>
      <c r="HG197" s="46"/>
      <c r="HH197" s="129"/>
      <c r="HI197" s="103"/>
      <c r="HJ197" s="104"/>
      <c r="HK197" s="46"/>
      <c r="HL197" s="129"/>
      <c r="HM197" s="103"/>
      <c r="HN197" s="104"/>
      <c r="HO197" s="46"/>
      <c r="HP197" s="129"/>
      <c r="HQ197" s="103"/>
      <c r="HR197" s="104"/>
      <c r="HS197" s="46"/>
      <c r="HT197" s="129"/>
      <c r="HU197" s="103"/>
      <c r="HV197" s="104"/>
      <c r="HW197" s="46"/>
      <c r="HX197" s="129"/>
      <c r="HY197" s="103"/>
      <c r="HZ197" s="104"/>
      <c r="IA197" s="46"/>
      <c r="IB197" s="129"/>
      <c r="IC197" s="103"/>
      <c r="ID197" s="104"/>
      <c r="IE197" s="46"/>
      <c r="IF197" s="129"/>
      <c r="IG197" s="103"/>
      <c r="IH197" s="104"/>
      <c r="II197" s="46"/>
      <c r="IJ197" s="129"/>
      <c r="IK197" s="103"/>
      <c r="IL197" s="104"/>
      <c r="IM197" s="46"/>
      <c r="IN197" s="129"/>
      <c r="IO197" s="103"/>
      <c r="IP197" s="104"/>
      <c r="IQ197" s="46"/>
      <c r="IR197" s="129"/>
      <c r="IS197" s="103"/>
      <c r="IT197" s="104"/>
      <c r="IU197" s="46"/>
      <c r="IV197" s="129"/>
    </row>
    <row r="198" spans="5:256">
      <c r="E198" s="104"/>
      <c r="G198" s="46"/>
      <c r="H198" s="129"/>
      <c r="I198" s="103"/>
      <c r="J198" s="104"/>
      <c r="K198" s="46"/>
      <c r="L198" s="129"/>
      <c r="M198" s="103"/>
      <c r="N198" s="104"/>
      <c r="O198" s="46"/>
      <c r="P198" s="129"/>
      <c r="Q198" s="103"/>
      <c r="R198" s="104"/>
      <c r="S198" s="46"/>
      <c r="T198" s="129"/>
      <c r="U198" s="103"/>
      <c r="V198" s="104"/>
      <c r="W198" s="46"/>
      <c r="X198" s="129"/>
      <c r="Y198" s="103"/>
      <c r="Z198" s="104"/>
      <c r="AA198" s="46"/>
      <c r="AB198" s="129"/>
      <c r="AC198" s="103"/>
      <c r="AD198" s="104"/>
      <c r="AE198" s="46"/>
      <c r="AF198" s="129"/>
      <c r="AG198" s="103"/>
      <c r="AH198" s="104"/>
      <c r="AI198" s="46"/>
      <c r="AJ198" s="129"/>
      <c r="AK198" s="103"/>
      <c r="AL198" s="104"/>
      <c r="AM198" s="46"/>
      <c r="AN198" s="129"/>
      <c r="AO198" s="103"/>
      <c r="AP198" s="104"/>
      <c r="AQ198" s="46"/>
      <c r="AR198" s="129"/>
      <c r="AS198" s="103"/>
      <c r="AT198" s="104"/>
      <c r="AU198" s="46"/>
      <c r="AV198" s="129"/>
      <c r="AW198" s="103"/>
      <c r="AX198" s="104"/>
      <c r="AY198" s="46"/>
      <c r="AZ198" s="129"/>
      <c r="BA198" s="103"/>
      <c r="BB198" s="104"/>
      <c r="BC198" s="46"/>
      <c r="BD198" s="129"/>
      <c r="BE198" s="103"/>
      <c r="BF198" s="104"/>
      <c r="BG198" s="46"/>
      <c r="BH198" s="129"/>
      <c r="BI198" s="103"/>
      <c r="BJ198" s="104"/>
      <c r="BK198" s="46"/>
      <c r="BL198" s="129"/>
      <c r="BM198" s="103"/>
      <c r="BN198" s="104"/>
      <c r="BO198" s="46"/>
      <c r="BP198" s="129"/>
      <c r="BQ198" s="103"/>
      <c r="BR198" s="104"/>
      <c r="BS198" s="46"/>
      <c r="BT198" s="129"/>
      <c r="BU198" s="103"/>
      <c r="BV198" s="104"/>
      <c r="BW198" s="46"/>
      <c r="BX198" s="129"/>
      <c r="BY198" s="103"/>
      <c r="BZ198" s="104"/>
      <c r="CA198" s="46"/>
      <c r="CB198" s="129"/>
      <c r="CC198" s="103"/>
      <c r="CD198" s="104"/>
      <c r="CE198" s="46"/>
      <c r="CF198" s="129"/>
      <c r="CG198" s="103"/>
      <c r="CH198" s="104"/>
      <c r="CI198" s="46"/>
      <c r="CJ198" s="129"/>
      <c r="CK198" s="103"/>
      <c r="CL198" s="104"/>
      <c r="CM198" s="46"/>
      <c r="CN198" s="129"/>
      <c r="CO198" s="103"/>
      <c r="CP198" s="104"/>
      <c r="CQ198" s="46"/>
      <c r="CR198" s="129"/>
      <c r="CS198" s="103"/>
      <c r="CT198" s="104"/>
      <c r="CU198" s="46"/>
      <c r="CV198" s="129"/>
      <c r="CW198" s="103"/>
      <c r="CX198" s="104"/>
      <c r="CY198" s="46"/>
      <c r="CZ198" s="129"/>
      <c r="DA198" s="103"/>
      <c r="DB198" s="104"/>
      <c r="DC198" s="46"/>
      <c r="DD198" s="129"/>
      <c r="DE198" s="103"/>
      <c r="DF198" s="104"/>
      <c r="DG198" s="46"/>
      <c r="DH198" s="129"/>
      <c r="DI198" s="103"/>
      <c r="DJ198" s="104"/>
      <c r="DK198" s="46"/>
      <c r="DL198" s="129"/>
      <c r="DM198" s="103"/>
      <c r="DN198" s="104"/>
      <c r="DO198" s="46"/>
      <c r="DP198" s="129"/>
      <c r="DQ198" s="103"/>
      <c r="DR198" s="104"/>
      <c r="DS198" s="46"/>
      <c r="DT198" s="129"/>
      <c r="DU198" s="103"/>
      <c r="DV198" s="104"/>
      <c r="DW198" s="46"/>
      <c r="DX198" s="129"/>
      <c r="DY198" s="103"/>
      <c r="DZ198" s="104"/>
      <c r="EA198" s="46"/>
      <c r="EB198" s="129"/>
      <c r="EC198" s="103"/>
      <c r="ED198" s="104"/>
      <c r="EE198" s="46"/>
      <c r="EF198" s="129"/>
      <c r="EG198" s="103"/>
      <c r="EH198" s="104"/>
      <c r="EI198" s="46"/>
      <c r="EJ198" s="129"/>
      <c r="EK198" s="103"/>
      <c r="EL198" s="104"/>
      <c r="EM198" s="46"/>
      <c r="EN198" s="129"/>
      <c r="EO198" s="103"/>
      <c r="EP198" s="104"/>
      <c r="EQ198" s="46"/>
      <c r="ER198" s="129"/>
      <c r="ES198" s="103"/>
      <c r="ET198" s="104"/>
      <c r="EU198" s="46"/>
      <c r="EV198" s="129"/>
      <c r="EW198" s="103"/>
      <c r="EX198" s="104"/>
      <c r="EY198" s="46"/>
      <c r="EZ198" s="129"/>
      <c r="FA198" s="103"/>
      <c r="FB198" s="104"/>
      <c r="FC198" s="46"/>
      <c r="FD198" s="129"/>
      <c r="FE198" s="103"/>
      <c r="FF198" s="104"/>
      <c r="FG198" s="46"/>
      <c r="FH198" s="129"/>
      <c r="FI198" s="103"/>
      <c r="FJ198" s="104"/>
      <c r="FK198" s="46"/>
      <c r="FL198" s="129"/>
      <c r="FM198" s="103"/>
      <c r="FN198" s="104"/>
      <c r="FO198" s="46"/>
      <c r="FP198" s="129"/>
      <c r="FQ198" s="103"/>
      <c r="FR198" s="104"/>
      <c r="FS198" s="46"/>
      <c r="FT198" s="129"/>
      <c r="FU198" s="103"/>
      <c r="FV198" s="104"/>
      <c r="FW198" s="46"/>
      <c r="FX198" s="129"/>
      <c r="FY198" s="103"/>
      <c r="FZ198" s="104"/>
      <c r="GA198" s="46"/>
      <c r="GB198" s="129"/>
      <c r="GC198" s="103"/>
      <c r="GD198" s="104"/>
      <c r="GE198" s="46"/>
      <c r="GF198" s="129"/>
      <c r="GG198" s="103"/>
      <c r="GH198" s="104"/>
      <c r="GI198" s="46"/>
      <c r="GJ198" s="129"/>
      <c r="GK198" s="103"/>
      <c r="GL198" s="104"/>
      <c r="GM198" s="46"/>
      <c r="GN198" s="129"/>
      <c r="GO198" s="103"/>
      <c r="GP198" s="104"/>
      <c r="GQ198" s="46"/>
      <c r="GR198" s="129"/>
      <c r="GS198" s="103"/>
      <c r="GT198" s="104"/>
      <c r="GU198" s="46"/>
      <c r="GV198" s="129"/>
      <c r="GW198" s="103"/>
      <c r="GX198" s="104"/>
      <c r="GY198" s="46"/>
      <c r="GZ198" s="129"/>
      <c r="HA198" s="103"/>
      <c r="HB198" s="104"/>
      <c r="HC198" s="46"/>
      <c r="HD198" s="129"/>
      <c r="HE198" s="103"/>
      <c r="HF198" s="104"/>
      <c r="HG198" s="46"/>
      <c r="HH198" s="129"/>
      <c r="HI198" s="103"/>
      <c r="HJ198" s="104"/>
      <c r="HK198" s="46"/>
      <c r="HL198" s="129"/>
      <c r="HM198" s="103"/>
      <c r="HN198" s="104"/>
      <c r="HO198" s="46"/>
      <c r="HP198" s="129"/>
      <c r="HQ198" s="103"/>
      <c r="HR198" s="104"/>
      <c r="HS198" s="46"/>
      <c r="HT198" s="129"/>
      <c r="HU198" s="103"/>
      <c r="HV198" s="104"/>
      <c r="HW198" s="46"/>
      <c r="HX198" s="129"/>
      <c r="HY198" s="103"/>
      <c r="HZ198" s="104"/>
      <c r="IA198" s="46"/>
      <c r="IB198" s="129"/>
      <c r="IC198" s="103"/>
      <c r="ID198" s="104"/>
      <c r="IE198" s="46"/>
      <c r="IF198" s="129"/>
      <c r="IG198" s="103"/>
      <c r="IH198" s="104"/>
      <c r="II198" s="46"/>
      <c r="IJ198" s="129"/>
      <c r="IK198" s="103"/>
      <c r="IL198" s="104"/>
      <c r="IM198" s="46"/>
      <c r="IN198" s="129"/>
      <c r="IO198" s="103"/>
      <c r="IP198" s="104"/>
      <c r="IQ198" s="46"/>
      <c r="IR198" s="129"/>
      <c r="IS198" s="103"/>
      <c r="IT198" s="104"/>
      <c r="IU198" s="46"/>
      <c r="IV198" s="129"/>
    </row>
    <row r="199" spans="5:256">
      <c r="E199" s="104"/>
      <c r="G199" s="46"/>
      <c r="H199" s="129"/>
      <c r="I199" s="103"/>
      <c r="J199" s="104"/>
      <c r="K199" s="46"/>
      <c r="L199" s="129"/>
      <c r="M199" s="103"/>
      <c r="N199" s="104"/>
      <c r="O199" s="46"/>
      <c r="P199" s="129"/>
      <c r="Q199" s="103"/>
      <c r="R199" s="104"/>
      <c r="S199" s="46"/>
      <c r="T199" s="129"/>
      <c r="U199" s="103"/>
      <c r="V199" s="104"/>
      <c r="W199" s="46"/>
      <c r="X199" s="129"/>
      <c r="Y199" s="103"/>
      <c r="Z199" s="104"/>
      <c r="AA199" s="46"/>
      <c r="AB199" s="129"/>
      <c r="AC199" s="103"/>
      <c r="AD199" s="104"/>
      <c r="AE199" s="46"/>
      <c r="AF199" s="129"/>
      <c r="AG199" s="103"/>
      <c r="AH199" s="104"/>
      <c r="AI199" s="46"/>
      <c r="AJ199" s="129"/>
      <c r="AK199" s="103"/>
      <c r="AL199" s="104"/>
      <c r="AM199" s="46"/>
      <c r="AN199" s="129"/>
      <c r="AO199" s="103"/>
      <c r="AP199" s="104"/>
      <c r="AQ199" s="46"/>
      <c r="AR199" s="129"/>
      <c r="AS199" s="103"/>
      <c r="AT199" s="104"/>
      <c r="AU199" s="46"/>
      <c r="AV199" s="129"/>
      <c r="AW199" s="103"/>
      <c r="AX199" s="104"/>
      <c r="AY199" s="46"/>
      <c r="AZ199" s="129"/>
      <c r="BA199" s="103"/>
      <c r="BB199" s="104"/>
      <c r="BC199" s="46"/>
      <c r="BD199" s="129"/>
      <c r="BE199" s="103"/>
      <c r="BF199" s="104"/>
      <c r="BG199" s="46"/>
      <c r="BH199" s="129"/>
      <c r="BI199" s="103"/>
      <c r="BJ199" s="104"/>
      <c r="BK199" s="46"/>
      <c r="BL199" s="129"/>
      <c r="BM199" s="103"/>
      <c r="BN199" s="104"/>
      <c r="BO199" s="46"/>
      <c r="BP199" s="129"/>
      <c r="BQ199" s="103"/>
      <c r="BR199" s="104"/>
      <c r="BS199" s="46"/>
      <c r="BT199" s="129"/>
      <c r="BU199" s="103"/>
      <c r="BV199" s="104"/>
      <c r="BW199" s="46"/>
      <c r="BX199" s="129"/>
      <c r="BY199" s="103"/>
      <c r="BZ199" s="104"/>
      <c r="CA199" s="46"/>
      <c r="CB199" s="129"/>
      <c r="CC199" s="103"/>
      <c r="CD199" s="104"/>
      <c r="CE199" s="46"/>
      <c r="CF199" s="129"/>
      <c r="CG199" s="103"/>
      <c r="CH199" s="104"/>
      <c r="CI199" s="46"/>
      <c r="CJ199" s="129"/>
      <c r="CK199" s="103"/>
      <c r="CL199" s="104"/>
      <c r="CM199" s="46"/>
      <c r="CN199" s="129"/>
      <c r="CO199" s="103"/>
      <c r="CP199" s="104"/>
      <c r="CQ199" s="46"/>
      <c r="CR199" s="129"/>
      <c r="CS199" s="103"/>
      <c r="CT199" s="104"/>
      <c r="CU199" s="46"/>
      <c r="CV199" s="129"/>
      <c r="CW199" s="103"/>
      <c r="CX199" s="104"/>
      <c r="CY199" s="46"/>
      <c r="CZ199" s="129"/>
      <c r="DA199" s="103"/>
      <c r="DB199" s="104"/>
      <c r="DC199" s="46"/>
      <c r="DD199" s="129"/>
      <c r="DE199" s="103"/>
      <c r="DF199" s="104"/>
      <c r="DG199" s="46"/>
      <c r="DH199" s="129"/>
      <c r="DI199" s="103"/>
      <c r="DJ199" s="104"/>
      <c r="DK199" s="46"/>
      <c r="DL199" s="129"/>
      <c r="DM199" s="103"/>
      <c r="DN199" s="104"/>
      <c r="DO199" s="46"/>
      <c r="DP199" s="129"/>
      <c r="DQ199" s="103"/>
      <c r="DR199" s="104"/>
      <c r="DS199" s="46"/>
      <c r="DT199" s="129"/>
      <c r="DU199" s="103"/>
      <c r="DV199" s="104"/>
      <c r="DW199" s="46"/>
      <c r="DX199" s="129"/>
      <c r="DY199" s="103"/>
      <c r="DZ199" s="104"/>
      <c r="EA199" s="46"/>
      <c r="EB199" s="129"/>
      <c r="EC199" s="103"/>
      <c r="ED199" s="104"/>
      <c r="EE199" s="46"/>
      <c r="EF199" s="129"/>
      <c r="EG199" s="103"/>
      <c r="EH199" s="104"/>
      <c r="EI199" s="46"/>
      <c r="EJ199" s="129"/>
      <c r="EK199" s="103"/>
      <c r="EL199" s="104"/>
      <c r="EM199" s="46"/>
      <c r="EN199" s="129"/>
      <c r="EO199" s="103"/>
      <c r="EP199" s="104"/>
      <c r="EQ199" s="46"/>
      <c r="ER199" s="129"/>
      <c r="ES199" s="103"/>
      <c r="ET199" s="104"/>
      <c r="EU199" s="46"/>
      <c r="EV199" s="129"/>
      <c r="EW199" s="103"/>
      <c r="EX199" s="104"/>
      <c r="EY199" s="46"/>
      <c r="EZ199" s="129"/>
      <c r="FA199" s="103"/>
      <c r="FB199" s="104"/>
      <c r="FC199" s="46"/>
      <c r="FD199" s="129"/>
      <c r="FE199" s="103"/>
      <c r="FF199" s="104"/>
      <c r="FG199" s="46"/>
      <c r="FH199" s="129"/>
      <c r="FI199" s="103"/>
      <c r="FJ199" s="104"/>
      <c r="FK199" s="46"/>
      <c r="FL199" s="129"/>
      <c r="FM199" s="103"/>
      <c r="FN199" s="104"/>
      <c r="FO199" s="46"/>
      <c r="FP199" s="129"/>
      <c r="FQ199" s="103"/>
      <c r="FR199" s="104"/>
      <c r="FS199" s="46"/>
      <c r="FT199" s="129"/>
      <c r="FU199" s="103"/>
      <c r="FV199" s="104"/>
      <c r="FW199" s="46"/>
      <c r="FX199" s="129"/>
      <c r="FY199" s="103"/>
      <c r="FZ199" s="104"/>
      <c r="GA199" s="46"/>
      <c r="GB199" s="129"/>
      <c r="GC199" s="103"/>
      <c r="GD199" s="104"/>
      <c r="GE199" s="46"/>
      <c r="GF199" s="129"/>
      <c r="GG199" s="103"/>
      <c r="GH199" s="104"/>
      <c r="GI199" s="46"/>
      <c r="GJ199" s="129"/>
      <c r="GK199" s="103"/>
      <c r="GL199" s="104"/>
      <c r="GM199" s="46"/>
      <c r="GN199" s="129"/>
      <c r="GO199" s="103"/>
      <c r="GP199" s="104"/>
      <c r="GQ199" s="46"/>
      <c r="GR199" s="129"/>
      <c r="GS199" s="103"/>
      <c r="GT199" s="104"/>
      <c r="GU199" s="46"/>
      <c r="GV199" s="129"/>
      <c r="GW199" s="103"/>
      <c r="GX199" s="104"/>
      <c r="GY199" s="46"/>
      <c r="GZ199" s="129"/>
      <c r="HA199" s="103"/>
      <c r="HB199" s="104"/>
      <c r="HC199" s="46"/>
      <c r="HD199" s="129"/>
      <c r="HE199" s="103"/>
      <c r="HF199" s="104"/>
      <c r="HG199" s="46"/>
      <c r="HH199" s="129"/>
      <c r="HI199" s="103"/>
      <c r="HJ199" s="104"/>
      <c r="HK199" s="46"/>
      <c r="HL199" s="129"/>
      <c r="HM199" s="103"/>
      <c r="HN199" s="104"/>
      <c r="HO199" s="46"/>
      <c r="HP199" s="129"/>
      <c r="HQ199" s="103"/>
      <c r="HR199" s="104"/>
      <c r="HS199" s="46"/>
      <c r="HT199" s="129"/>
      <c r="HU199" s="103"/>
      <c r="HV199" s="104"/>
      <c r="HW199" s="46"/>
      <c r="HX199" s="129"/>
      <c r="HY199" s="103"/>
      <c r="HZ199" s="104"/>
      <c r="IA199" s="46"/>
      <c r="IB199" s="129"/>
      <c r="IC199" s="103"/>
      <c r="ID199" s="104"/>
      <c r="IE199" s="46"/>
      <c r="IF199" s="129"/>
      <c r="IG199" s="103"/>
      <c r="IH199" s="104"/>
      <c r="II199" s="46"/>
      <c r="IJ199" s="129"/>
      <c r="IK199" s="103"/>
      <c r="IL199" s="104"/>
      <c r="IM199" s="46"/>
      <c r="IN199" s="129"/>
      <c r="IO199" s="103"/>
      <c r="IP199" s="104"/>
      <c r="IQ199" s="46"/>
      <c r="IR199" s="129"/>
      <c r="IS199" s="103"/>
      <c r="IT199" s="104"/>
      <c r="IU199" s="46"/>
      <c r="IV199" s="129"/>
    </row>
    <row r="200" spans="5:256">
      <c r="E200" s="104"/>
      <c r="G200" s="46"/>
      <c r="H200" s="129"/>
      <c r="I200" s="103"/>
      <c r="J200" s="104"/>
      <c r="K200" s="46"/>
      <c r="L200" s="129"/>
      <c r="M200" s="103"/>
      <c r="N200" s="104"/>
      <c r="O200" s="46"/>
      <c r="P200" s="129"/>
      <c r="Q200" s="103"/>
      <c r="R200" s="104"/>
      <c r="S200" s="46"/>
      <c r="T200" s="129"/>
      <c r="U200" s="103"/>
      <c r="V200" s="104"/>
      <c r="W200" s="46"/>
      <c r="X200" s="129"/>
      <c r="Y200" s="103"/>
      <c r="Z200" s="104"/>
      <c r="AA200" s="46"/>
      <c r="AB200" s="129"/>
      <c r="AC200" s="103"/>
      <c r="AD200" s="104"/>
      <c r="AE200" s="46"/>
      <c r="AF200" s="129"/>
      <c r="AG200" s="103"/>
      <c r="AH200" s="104"/>
      <c r="AI200" s="46"/>
      <c r="AJ200" s="129"/>
      <c r="AK200" s="103"/>
      <c r="AL200" s="104"/>
      <c r="AM200" s="46"/>
      <c r="AN200" s="129"/>
      <c r="AO200" s="103"/>
      <c r="AP200" s="104"/>
      <c r="AQ200" s="46"/>
      <c r="AR200" s="129"/>
      <c r="AS200" s="103"/>
      <c r="AT200" s="104"/>
      <c r="AU200" s="46"/>
      <c r="AV200" s="129"/>
      <c r="AW200" s="103"/>
      <c r="AX200" s="104"/>
      <c r="AY200" s="46"/>
      <c r="AZ200" s="129"/>
      <c r="BA200" s="103"/>
      <c r="BB200" s="104"/>
      <c r="BC200" s="46"/>
      <c r="BD200" s="129"/>
      <c r="BE200" s="103"/>
      <c r="BF200" s="104"/>
      <c r="BG200" s="46"/>
      <c r="BH200" s="129"/>
      <c r="BI200" s="103"/>
      <c r="BJ200" s="104"/>
      <c r="BK200" s="46"/>
      <c r="BL200" s="129"/>
      <c r="BM200" s="103"/>
      <c r="BN200" s="104"/>
      <c r="BO200" s="46"/>
      <c r="BP200" s="129"/>
      <c r="BQ200" s="103"/>
      <c r="BR200" s="104"/>
      <c r="BS200" s="46"/>
      <c r="BT200" s="129"/>
      <c r="BU200" s="103"/>
      <c r="BV200" s="104"/>
      <c r="BW200" s="46"/>
      <c r="BX200" s="129"/>
      <c r="BY200" s="103"/>
      <c r="BZ200" s="104"/>
      <c r="CA200" s="46"/>
      <c r="CB200" s="129"/>
      <c r="CC200" s="103"/>
      <c r="CD200" s="104"/>
      <c r="CE200" s="46"/>
      <c r="CF200" s="129"/>
      <c r="CG200" s="103"/>
      <c r="CH200" s="104"/>
      <c r="CI200" s="46"/>
      <c r="CJ200" s="129"/>
      <c r="CK200" s="103"/>
      <c r="CL200" s="104"/>
      <c r="CM200" s="46"/>
      <c r="CN200" s="129"/>
      <c r="CO200" s="103"/>
      <c r="CP200" s="104"/>
      <c r="CQ200" s="46"/>
      <c r="CR200" s="129"/>
      <c r="CS200" s="103"/>
      <c r="CT200" s="104"/>
      <c r="CU200" s="46"/>
      <c r="CV200" s="129"/>
      <c r="CW200" s="103"/>
      <c r="CX200" s="104"/>
      <c r="CY200" s="46"/>
      <c r="CZ200" s="129"/>
      <c r="DA200" s="103"/>
      <c r="DB200" s="104"/>
      <c r="DC200" s="46"/>
      <c r="DD200" s="129"/>
      <c r="DE200" s="103"/>
      <c r="DF200" s="104"/>
      <c r="DG200" s="46"/>
      <c r="DH200" s="129"/>
      <c r="DI200" s="103"/>
      <c r="DJ200" s="104"/>
      <c r="DK200" s="46"/>
      <c r="DL200" s="129"/>
      <c r="DM200" s="103"/>
      <c r="DN200" s="104"/>
      <c r="DO200" s="46"/>
      <c r="DP200" s="129"/>
      <c r="DQ200" s="103"/>
      <c r="DR200" s="104"/>
      <c r="DS200" s="46"/>
      <c r="DT200" s="129"/>
      <c r="DU200" s="103"/>
      <c r="DV200" s="104"/>
      <c r="DW200" s="46"/>
      <c r="DX200" s="129"/>
      <c r="DY200" s="103"/>
      <c r="DZ200" s="104"/>
      <c r="EA200" s="46"/>
      <c r="EB200" s="129"/>
      <c r="EC200" s="103"/>
      <c r="ED200" s="104"/>
      <c r="EE200" s="46"/>
      <c r="EF200" s="129"/>
      <c r="EG200" s="103"/>
      <c r="EH200" s="104"/>
      <c r="EI200" s="46"/>
      <c r="EJ200" s="129"/>
      <c r="EK200" s="103"/>
      <c r="EL200" s="104"/>
      <c r="EM200" s="46"/>
      <c r="EN200" s="129"/>
      <c r="EO200" s="103"/>
      <c r="EP200" s="104"/>
      <c r="EQ200" s="46"/>
      <c r="ER200" s="129"/>
      <c r="ES200" s="103"/>
      <c r="ET200" s="104"/>
      <c r="EU200" s="46"/>
      <c r="EV200" s="129"/>
      <c r="EW200" s="103"/>
      <c r="EX200" s="104"/>
      <c r="EY200" s="46"/>
      <c r="EZ200" s="129"/>
      <c r="FA200" s="103"/>
      <c r="FB200" s="104"/>
      <c r="FC200" s="46"/>
      <c r="FD200" s="129"/>
      <c r="FE200" s="103"/>
      <c r="FF200" s="104"/>
      <c r="FG200" s="46"/>
      <c r="FH200" s="129"/>
      <c r="FI200" s="103"/>
      <c r="FJ200" s="104"/>
      <c r="FK200" s="46"/>
      <c r="FL200" s="129"/>
      <c r="FM200" s="103"/>
      <c r="FN200" s="104"/>
      <c r="FO200" s="46"/>
      <c r="FP200" s="129"/>
      <c r="FQ200" s="103"/>
      <c r="FR200" s="104"/>
      <c r="FS200" s="46"/>
      <c r="FT200" s="129"/>
      <c r="FU200" s="103"/>
      <c r="FV200" s="104"/>
      <c r="FW200" s="46"/>
      <c r="FX200" s="129"/>
      <c r="FY200" s="103"/>
      <c r="FZ200" s="104"/>
      <c r="GA200" s="46"/>
      <c r="GB200" s="129"/>
      <c r="GC200" s="103"/>
      <c r="GD200" s="104"/>
      <c r="GE200" s="46"/>
      <c r="GF200" s="129"/>
      <c r="GG200" s="103"/>
      <c r="GH200" s="104"/>
      <c r="GI200" s="46"/>
      <c r="GJ200" s="129"/>
      <c r="GK200" s="103"/>
      <c r="GL200" s="104"/>
      <c r="GM200" s="46"/>
      <c r="GN200" s="129"/>
      <c r="GO200" s="103"/>
      <c r="GP200" s="104"/>
      <c r="GQ200" s="46"/>
      <c r="GR200" s="129"/>
      <c r="GS200" s="103"/>
      <c r="GT200" s="104"/>
      <c r="GU200" s="46"/>
      <c r="GV200" s="129"/>
      <c r="GW200" s="103"/>
      <c r="GX200" s="104"/>
      <c r="GY200" s="46"/>
      <c r="GZ200" s="129"/>
      <c r="HA200" s="103"/>
      <c r="HB200" s="104"/>
      <c r="HC200" s="46"/>
      <c r="HD200" s="129"/>
      <c r="HE200" s="103"/>
      <c r="HF200" s="104"/>
      <c r="HG200" s="46"/>
      <c r="HH200" s="129"/>
      <c r="HI200" s="103"/>
      <c r="HJ200" s="104"/>
      <c r="HK200" s="46"/>
      <c r="HL200" s="129"/>
      <c r="HM200" s="103"/>
      <c r="HN200" s="104"/>
      <c r="HO200" s="46"/>
      <c r="HP200" s="129"/>
      <c r="HQ200" s="103"/>
      <c r="HR200" s="104"/>
      <c r="HS200" s="46"/>
      <c r="HT200" s="129"/>
      <c r="HU200" s="103"/>
      <c r="HV200" s="104"/>
      <c r="HW200" s="46"/>
      <c r="HX200" s="129"/>
      <c r="HY200" s="103"/>
      <c r="HZ200" s="104"/>
      <c r="IA200" s="46"/>
      <c r="IB200" s="129"/>
      <c r="IC200" s="103"/>
      <c r="ID200" s="104"/>
      <c r="IE200" s="46"/>
      <c r="IF200" s="129"/>
      <c r="IG200" s="103"/>
      <c r="IH200" s="104"/>
      <c r="II200" s="46"/>
      <c r="IJ200" s="129"/>
      <c r="IK200" s="103"/>
      <c r="IL200" s="104"/>
      <c r="IM200" s="46"/>
      <c r="IN200" s="129"/>
      <c r="IO200" s="103"/>
      <c r="IP200" s="104"/>
      <c r="IQ200" s="46"/>
      <c r="IR200" s="129"/>
      <c r="IS200" s="103"/>
      <c r="IT200" s="104"/>
      <c r="IU200" s="46"/>
      <c r="IV200" s="129"/>
    </row>
    <row r="201" spans="5:256">
      <c r="E201" s="104"/>
      <c r="G201" s="46"/>
      <c r="H201" s="129"/>
      <c r="I201" s="103"/>
      <c r="J201" s="104"/>
      <c r="K201" s="46"/>
      <c r="L201" s="129"/>
      <c r="M201" s="103"/>
      <c r="N201" s="104"/>
      <c r="O201" s="46"/>
      <c r="P201" s="129"/>
      <c r="Q201" s="103"/>
      <c r="R201" s="104"/>
      <c r="S201" s="46"/>
      <c r="T201" s="129"/>
      <c r="U201" s="103"/>
      <c r="V201" s="104"/>
      <c r="W201" s="46"/>
      <c r="X201" s="129"/>
      <c r="Y201" s="103"/>
      <c r="Z201" s="104"/>
      <c r="AA201" s="46"/>
      <c r="AB201" s="129"/>
      <c r="AC201" s="103"/>
      <c r="AD201" s="104"/>
      <c r="AE201" s="46"/>
      <c r="AF201" s="129"/>
      <c r="AG201" s="103"/>
      <c r="AH201" s="104"/>
      <c r="AI201" s="46"/>
      <c r="AJ201" s="129"/>
      <c r="AK201" s="103"/>
      <c r="AL201" s="104"/>
      <c r="AM201" s="46"/>
      <c r="AN201" s="129"/>
      <c r="AO201" s="103"/>
      <c r="AP201" s="104"/>
      <c r="AQ201" s="46"/>
      <c r="AR201" s="129"/>
      <c r="AS201" s="103"/>
      <c r="AT201" s="104"/>
      <c r="AU201" s="46"/>
      <c r="AV201" s="129"/>
      <c r="AW201" s="103"/>
      <c r="AX201" s="104"/>
      <c r="AY201" s="46"/>
      <c r="AZ201" s="129"/>
      <c r="BA201" s="103"/>
      <c r="BB201" s="104"/>
      <c r="BC201" s="46"/>
      <c r="BD201" s="129"/>
      <c r="BE201" s="103"/>
      <c r="BF201" s="104"/>
      <c r="BG201" s="46"/>
      <c r="BH201" s="129"/>
      <c r="BI201" s="103"/>
      <c r="BJ201" s="104"/>
      <c r="BK201" s="46"/>
      <c r="BL201" s="129"/>
      <c r="BM201" s="103"/>
      <c r="BN201" s="104"/>
      <c r="BO201" s="46"/>
      <c r="BP201" s="129"/>
      <c r="BQ201" s="103"/>
      <c r="BR201" s="104"/>
      <c r="BS201" s="46"/>
      <c r="BT201" s="129"/>
      <c r="BU201" s="103"/>
      <c r="BV201" s="104"/>
      <c r="BW201" s="46"/>
      <c r="BX201" s="129"/>
      <c r="BY201" s="103"/>
      <c r="BZ201" s="104"/>
      <c r="CA201" s="46"/>
      <c r="CB201" s="129"/>
      <c r="CC201" s="103"/>
      <c r="CD201" s="104"/>
      <c r="CE201" s="46"/>
      <c r="CF201" s="129"/>
      <c r="CG201" s="103"/>
      <c r="CH201" s="104"/>
      <c r="CI201" s="46"/>
      <c r="CJ201" s="129"/>
      <c r="CK201" s="103"/>
      <c r="CL201" s="104"/>
      <c r="CM201" s="46"/>
      <c r="CN201" s="129"/>
      <c r="CO201" s="103"/>
      <c r="CP201" s="104"/>
      <c r="CQ201" s="46"/>
      <c r="CR201" s="129"/>
      <c r="CS201" s="103"/>
      <c r="CT201" s="104"/>
      <c r="CU201" s="46"/>
      <c r="CV201" s="129"/>
      <c r="CW201" s="103"/>
      <c r="CX201" s="104"/>
      <c r="CY201" s="46"/>
      <c r="CZ201" s="129"/>
      <c r="DA201" s="103"/>
      <c r="DB201" s="104"/>
      <c r="DC201" s="46"/>
      <c r="DD201" s="129"/>
      <c r="DE201" s="103"/>
      <c r="DF201" s="104"/>
      <c r="DG201" s="46"/>
      <c r="DH201" s="129"/>
      <c r="DI201" s="103"/>
      <c r="DJ201" s="104"/>
      <c r="DK201" s="46"/>
      <c r="DL201" s="129"/>
      <c r="DM201" s="103"/>
      <c r="DN201" s="104"/>
      <c r="DO201" s="46"/>
      <c r="DP201" s="129"/>
      <c r="DQ201" s="103"/>
      <c r="DR201" s="104"/>
      <c r="DS201" s="46"/>
      <c r="DT201" s="129"/>
      <c r="DU201" s="103"/>
      <c r="DV201" s="104"/>
      <c r="DW201" s="46"/>
      <c r="DX201" s="129"/>
      <c r="DY201" s="103"/>
      <c r="DZ201" s="104"/>
      <c r="EA201" s="46"/>
      <c r="EB201" s="129"/>
      <c r="EC201" s="103"/>
      <c r="ED201" s="104"/>
      <c r="EE201" s="46"/>
      <c r="EF201" s="129"/>
      <c r="EG201" s="103"/>
      <c r="EH201" s="104"/>
      <c r="EI201" s="46"/>
      <c r="EJ201" s="129"/>
      <c r="EK201" s="103"/>
      <c r="EL201" s="104"/>
      <c r="EM201" s="46"/>
      <c r="EN201" s="129"/>
      <c r="EO201" s="103"/>
      <c r="EP201" s="104"/>
      <c r="EQ201" s="46"/>
      <c r="ER201" s="129"/>
      <c r="ES201" s="103"/>
      <c r="ET201" s="104"/>
      <c r="EU201" s="46"/>
      <c r="EV201" s="129"/>
      <c r="EW201" s="103"/>
      <c r="EX201" s="104"/>
      <c r="EY201" s="46"/>
      <c r="EZ201" s="129"/>
      <c r="FA201" s="103"/>
      <c r="FB201" s="104"/>
      <c r="FC201" s="46"/>
      <c r="FD201" s="129"/>
      <c r="FE201" s="103"/>
      <c r="FF201" s="104"/>
      <c r="FG201" s="46"/>
      <c r="FH201" s="129"/>
      <c r="FI201" s="103"/>
      <c r="FJ201" s="104"/>
      <c r="FK201" s="46"/>
      <c r="FL201" s="129"/>
      <c r="FM201" s="103"/>
      <c r="FN201" s="104"/>
      <c r="FO201" s="46"/>
      <c r="FP201" s="129"/>
      <c r="FQ201" s="103"/>
      <c r="FR201" s="104"/>
      <c r="FS201" s="46"/>
      <c r="FT201" s="129"/>
      <c r="FU201" s="103"/>
      <c r="FV201" s="104"/>
      <c r="FW201" s="46"/>
      <c r="FX201" s="129"/>
      <c r="FY201" s="103"/>
      <c r="FZ201" s="104"/>
      <c r="GA201" s="46"/>
      <c r="GB201" s="129"/>
      <c r="GC201" s="103"/>
      <c r="GD201" s="104"/>
      <c r="GE201" s="46"/>
      <c r="GF201" s="129"/>
      <c r="GG201" s="103"/>
      <c r="GH201" s="104"/>
      <c r="GI201" s="46"/>
      <c r="GJ201" s="129"/>
      <c r="GK201" s="103"/>
      <c r="GL201" s="104"/>
      <c r="GM201" s="46"/>
      <c r="GN201" s="129"/>
      <c r="GO201" s="103"/>
      <c r="GP201" s="104"/>
      <c r="GQ201" s="46"/>
      <c r="GR201" s="129"/>
      <c r="GS201" s="103"/>
      <c r="GT201" s="104"/>
      <c r="GU201" s="46"/>
      <c r="GV201" s="129"/>
      <c r="GW201" s="103"/>
      <c r="GX201" s="104"/>
      <c r="GY201" s="46"/>
      <c r="GZ201" s="129"/>
      <c r="HA201" s="103"/>
      <c r="HB201" s="104"/>
      <c r="HC201" s="46"/>
      <c r="HD201" s="129"/>
      <c r="HE201" s="103"/>
      <c r="HF201" s="104"/>
      <c r="HG201" s="46"/>
      <c r="HH201" s="129"/>
      <c r="HI201" s="103"/>
      <c r="HJ201" s="104"/>
      <c r="HK201" s="46"/>
      <c r="HL201" s="129"/>
      <c r="HM201" s="103"/>
      <c r="HN201" s="104"/>
      <c r="HO201" s="46"/>
      <c r="HP201" s="129"/>
      <c r="HQ201" s="103"/>
      <c r="HR201" s="104"/>
      <c r="HS201" s="46"/>
      <c r="HT201" s="129"/>
      <c r="HU201" s="103"/>
      <c r="HV201" s="104"/>
      <c r="HW201" s="46"/>
      <c r="HX201" s="129"/>
      <c r="HY201" s="103"/>
      <c r="HZ201" s="104"/>
      <c r="IA201" s="46"/>
      <c r="IB201" s="129"/>
      <c r="IC201" s="103"/>
      <c r="ID201" s="104"/>
      <c r="IE201" s="46"/>
      <c r="IF201" s="129"/>
      <c r="IG201" s="103"/>
      <c r="IH201" s="104"/>
      <c r="II201" s="46"/>
      <c r="IJ201" s="129"/>
      <c r="IK201" s="103"/>
      <c r="IL201" s="104"/>
      <c r="IM201" s="46"/>
      <c r="IN201" s="129"/>
      <c r="IO201" s="103"/>
      <c r="IP201" s="104"/>
      <c r="IQ201" s="46"/>
      <c r="IR201" s="129"/>
      <c r="IS201" s="103"/>
      <c r="IT201" s="104"/>
      <c r="IU201" s="46"/>
      <c r="IV201" s="129"/>
    </row>
    <row r="202" spans="5:256">
      <c r="E202" s="104"/>
      <c r="G202" s="46"/>
      <c r="H202" s="129"/>
      <c r="I202" s="103"/>
      <c r="J202" s="104"/>
      <c r="K202" s="46"/>
      <c r="L202" s="129"/>
      <c r="M202" s="103"/>
      <c r="N202" s="104"/>
      <c r="O202" s="46"/>
      <c r="P202" s="129"/>
      <c r="Q202" s="103"/>
      <c r="R202" s="104"/>
      <c r="S202" s="46"/>
      <c r="T202" s="129"/>
      <c r="U202" s="103"/>
      <c r="V202" s="104"/>
      <c r="W202" s="46"/>
      <c r="X202" s="129"/>
      <c r="Y202" s="103"/>
      <c r="Z202" s="104"/>
      <c r="AA202" s="46"/>
      <c r="AB202" s="129"/>
      <c r="AC202" s="103"/>
      <c r="AD202" s="104"/>
      <c r="AE202" s="46"/>
      <c r="AF202" s="129"/>
      <c r="AG202" s="103"/>
      <c r="AH202" s="104"/>
      <c r="AI202" s="46"/>
      <c r="AJ202" s="129"/>
      <c r="AK202" s="103"/>
      <c r="AL202" s="104"/>
      <c r="AM202" s="46"/>
      <c r="AN202" s="129"/>
      <c r="AO202" s="103"/>
      <c r="AP202" s="104"/>
      <c r="AQ202" s="46"/>
      <c r="AR202" s="129"/>
      <c r="AS202" s="103"/>
      <c r="AT202" s="104"/>
      <c r="AU202" s="46"/>
      <c r="AV202" s="129"/>
      <c r="AW202" s="103"/>
      <c r="AX202" s="104"/>
      <c r="AY202" s="46"/>
      <c r="AZ202" s="129"/>
      <c r="BA202" s="103"/>
      <c r="BB202" s="104"/>
      <c r="BC202" s="46"/>
      <c r="BD202" s="129"/>
      <c r="BE202" s="103"/>
      <c r="BF202" s="104"/>
      <c r="BG202" s="46"/>
      <c r="BH202" s="129"/>
      <c r="BI202" s="103"/>
      <c r="BJ202" s="104"/>
      <c r="BK202" s="46"/>
      <c r="BL202" s="129"/>
      <c r="BM202" s="103"/>
      <c r="BN202" s="104"/>
      <c r="BO202" s="46"/>
      <c r="BP202" s="129"/>
      <c r="BQ202" s="103"/>
      <c r="BR202" s="104"/>
      <c r="BS202" s="46"/>
      <c r="BT202" s="129"/>
      <c r="BU202" s="103"/>
      <c r="BV202" s="104"/>
      <c r="BW202" s="46"/>
      <c r="BX202" s="129"/>
      <c r="BY202" s="103"/>
      <c r="BZ202" s="104"/>
      <c r="CA202" s="46"/>
      <c r="CB202" s="129"/>
      <c r="CC202" s="103"/>
      <c r="CD202" s="104"/>
      <c r="CE202" s="46"/>
      <c r="CF202" s="129"/>
      <c r="CG202" s="103"/>
      <c r="CH202" s="104"/>
      <c r="CI202" s="46"/>
      <c r="CJ202" s="129"/>
      <c r="CK202" s="103"/>
      <c r="CL202" s="104"/>
      <c r="CM202" s="46"/>
      <c r="CN202" s="129"/>
      <c r="CO202" s="103"/>
      <c r="CP202" s="104"/>
      <c r="CQ202" s="46"/>
      <c r="CR202" s="129"/>
      <c r="CS202" s="103"/>
      <c r="CT202" s="104"/>
      <c r="CU202" s="46"/>
      <c r="CV202" s="129"/>
      <c r="CW202" s="103"/>
      <c r="CX202" s="104"/>
      <c r="CY202" s="46"/>
      <c r="CZ202" s="129"/>
      <c r="DA202" s="103"/>
      <c r="DB202" s="104"/>
      <c r="DC202" s="46"/>
      <c r="DD202" s="129"/>
      <c r="DE202" s="103"/>
      <c r="DF202" s="104"/>
      <c r="DG202" s="46"/>
      <c r="DH202" s="129"/>
      <c r="DI202" s="103"/>
      <c r="DJ202" s="104"/>
      <c r="DK202" s="46"/>
      <c r="DL202" s="129"/>
      <c r="DM202" s="103"/>
      <c r="DN202" s="104"/>
      <c r="DO202" s="46"/>
      <c r="DP202" s="129"/>
      <c r="DQ202" s="103"/>
      <c r="DR202" s="104"/>
      <c r="DS202" s="46"/>
      <c r="DT202" s="129"/>
      <c r="DU202" s="103"/>
      <c r="DV202" s="104"/>
      <c r="DW202" s="46"/>
      <c r="DX202" s="129"/>
      <c r="DY202" s="103"/>
      <c r="DZ202" s="104"/>
      <c r="EA202" s="46"/>
      <c r="EB202" s="129"/>
      <c r="EC202" s="103"/>
      <c r="ED202" s="104"/>
      <c r="EE202" s="46"/>
      <c r="EF202" s="129"/>
      <c r="EG202" s="103"/>
      <c r="EH202" s="104"/>
      <c r="EI202" s="46"/>
      <c r="EJ202" s="129"/>
      <c r="EK202" s="103"/>
      <c r="EL202" s="104"/>
      <c r="EM202" s="46"/>
      <c r="EN202" s="129"/>
      <c r="EO202" s="103"/>
      <c r="EP202" s="104"/>
      <c r="EQ202" s="46"/>
      <c r="ER202" s="129"/>
      <c r="ES202" s="103"/>
      <c r="ET202" s="104"/>
      <c r="EU202" s="46"/>
      <c r="EV202" s="129"/>
      <c r="EW202" s="103"/>
      <c r="EX202" s="104"/>
      <c r="EY202" s="46"/>
      <c r="EZ202" s="129"/>
      <c r="FA202" s="103"/>
      <c r="FB202" s="104"/>
      <c r="FC202" s="46"/>
      <c r="FD202" s="129"/>
      <c r="FE202" s="103"/>
      <c r="FF202" s="104"/>
      <c r="FG202" s="46"/>
      <c r="FH202" s="129"/>
      <c r="FI202" s="103"/>
      <c r="FJ202" s="104"/>
      <c r="FK202" s="46"/>
      <c r="FL202" s="129"/>
      <c r="FM202" s="103"/>
      <c r="FN202" s="104"/>
      <c r="FO202" s="46"/>
      <c r="FP202" s="129"/>
      <c r="FQ202" s="103"/>
      <c r="FR202" s="104"/>
      <c r="FS202" s="46"/>
      <c r="FT202" s="129"/>
      <c r="FU202" s="103"/>
      <c r="FV202" s="104"/>
      <c r="FW202" s="46"/>
      <c r="FX202" s="129"/>
      <c r="FY202" s="103"/>
      <c r="FZ202" s="104"/>
      <c r="GA202" s="46"/>
      <c r="GB202" s="129"/>
      <c r="GC202" s="103"/>
      <c r="GD202" s="104"/>
      <c r="GE202" s="46"/>
      <c r="GF202" s="129"/>
      <c r="GG202" s="103"/>
      <c r="GH202" s="104"/>
      <c r="GI202" s="46"/>
      <c r="GJ202" s="129"/>
      <c r="GK202" s="103"/>
      <c r="GL202" s="104"/>
      <c r="GM202" s="46"/>
      <c r="GN202" s="129"/>
      <c r="GO202" s="103"/>
      <c r="GP202" s="104"/>
      <c r="GQ202" s="46"/>
      <c r="GR202" s="129"/>
      <c r="GS202" s="103"/>
      <c r="GT202" s="104"/>
      <c r="GU202" s="46"/>
      <c r="GV202" s="129"/>
      <c r="GW202" s="103"/>
      <c r="GX202" s="104"/>
      <c r="GY202" s="46"/>
      <c r="GZ202" s="129"/>
      <c r="HA202" s="103"/>
      <c r="HB202" s="104"/>
      <c r="HC202" s="46"/>
      <c r="HD202" s="129"/>
      <c r="HE202" s="103"/>
      <c r="HF202" s="104"/>
      <c r="HG202" s="46"/>
      <c r="HH202" s="129"/>
      <c r="HI202" s="103"/>
      <c r="HJ202" s="104"/>
      <c r="HK202" s="46"/>
      <c r="HL202" s="129"/>
      <c r="HM202" s="103"/>
      <c r="HN202" s="104"/>
      <c r="HO202" s="46"/>
      <c r="HP202" s="129"/>
      <c r="HQ202" s="103"/>
      <c r="HR202" s="104"/>
      <c r="HS202" s="46"/>
      <c r="HT202" s="129"/>
      <c r="HU202" s="103"/>
      <c r="HV202" s="104"/>
      <c r="HW202" s="46"/>
      <c r="HX202" s="129"/>
      <c r="HY202" s="103"/>
      <c r="HZ202" s="104"/>
      <c r="IA202" s="46"/>
      <c r="IB202" s="129"/>
      <c r="IC202" s="103"/>
      <c r="ID202" s="104"/>
      <c r="IE202" s="46"/>
      <c r="IF202" s="129"/>
      <c r="IG202" s="103"/>
      <c r="IH202" s="104"/>
      <c r="II202" s="46"/>
      <c r="IJ202" s="129"/>
      <c r="IK202" s="103"/>
      <c r="IL202" s="104"/>
      <c r="IM202" s="46"/>
      <c r="IN202" s="129"/>
      <c r="IO202" s="103"/>
      <c r="IP202" s="104"/>
      <c r="IQ202" s="46"/>
      <c r="IR202" s="129"/>
      <c r="IS202" s="103"/>
      <c r="IT202" s="104"/>
      <c r="IU202" s="46"/>
      <c r="IV202" s="129"/>
    </row>
    <row r="203" spans="5:256">
      <c r="E203" s="104"/>
      <c r="G203" s="46"/>
      <c r="H203" s="129"/>
      <c r="I203" s="103"/>
      <c r="J203" s="104"/>
      <c r="K203" s="46"/>
      <c r="L203" s="129"/>
      <c r="M203" s="103"/>
      <c r="N203" s="104"/>
      <c r="O203" s="46"/>
      <c r="P203" s="129"/>
      <c r="Q203" s="103"/>
      <c r="R203" s="104"/>
      <c r="S203" s="46"/>
      <c r="T203" s="129"/>
      <c r="U203" s="103"/>
      <c r="V203" s="104"/>
      <c r="W203" s="46"/>
      <c r="X203" s="129"/>
      <c r="Y203" s="103"/>
      <c r="Z203" s="104"/>
      <c r="AA203" s="46"/>
      <c r="AB203" s="129"/>
      <c r="AC203" s="103"/>
      <c r="AD203" s="104"/>
      <c r="AE203" s="46"/>
      <c r="AF203" s="129"/>
      <c r="AG203" s="103"/>
      <c r="AH203" s="104"/>
      <c r="AI203" s="46"/>
      <c r="AJ203" s="129"/>
      <c r="AK203" s="103"/>
      <c r="AL203" s="104"/>
      <c r="AM203" s="46"/>
      <c r="AN203" s="129"/>
      <c r="AO203" s="103"/>
      <c r="AP203" s="104"/>
      <c r="AQ203" s="46"/>
      <c r="AR203" s="129"/>
      <c r="AS203" s="103"/>
      <c r="AT203" s="104"/>
      <c r="AU203" s="46"/>
      <c r="AV203" s="129"/>
      <c r="AW203" s="103"/>
      <c r="AX203" s="104"/>
      <c r="AY203" s="46"/>
      <c r="AZ203" s="129"/>
      <c r="BA203" s="103"/>
      <c r="BB203" s="104"/>
      <c r="BC203" s="46"/>
      <c r="BD203" s="129"/>
      <c r="BE203" s="103"/>
      <c r="BF203" s="104"/>
      <c r="BG203" s="46"/>
      <c r="BH203" s="129"/>
      <c r="BI203" s="103"/>
      <c r="BJ203" s="104"/>
      <c r="BK203" s="46"/>
      <c r="BL203" s="129"/>
      <c r="BM203" s="103"/>
      <c r="BN203" s="104"/>
      <c r="BO203" s="46"/>
      <c r="BP203" s="129"/>
      <c r="BQ203" s="103"/>
      <c r="BR203" s="104"/>
      <c r="BS203" s="46"/>
      <c r="BT203" s="129"/>
      <c r="BU203" s="103"/>
      <c r="BV203" s="104"/>
      <c r="BW203" s="46"/>
      <c r="BX203" s="129"/>
      <c r="BY203" s="103"/>
      <c r="BZ203" s="104"/>
      <c r="CA203" s="46"/>
      <c r="CB203" s="129"/>
      <c r="CC203" s="103"/>
      <c r="CD203" s="104"/>
      <c r="CE203" s="46"/>
      <c r="CF203" s="129"/>
      <c r="CG203" s="103"/>
      <c r="CH203" s="104"/>
      <c r="CI203" s="46"/>
      <c r="CJ203" s="129"/>
      <c r="CK203" s="103"/>
      <c r="CL203" s="104"/>
      <c r="CM203" s="46"/>
      <c r="CN203" s="129"/>
      <c r="CO203" s="103"/>
      <c r="CP203" s="104"/>
      <c r="CQ203" s="46"/>
      <c r="CR203" s="129"/>
      <c r="CS203" s="103"/>
      <c r="CT203" s="104"/>
      <c r="CU203" s="46"/>
      <c r="CV203" s="129"/>
      <c r="CW203" s="103"/>
      <c r="CX203" s="104"/>
      <c r="CY203" s="46"/>
      <c r="CZ203" s="129"/>
      <c r="DA203" s="103"/>
      <c r="DB203" s="104"/>
      <c r="DC203" s="46"/>
      <c r="DD203" s="129"/>
      <c r="DE203" s="103"/>
      <c r="DF203" s="104"/>
      <c r="DG203" s="46"/>
      <c r="DH203" s="129"/>
      <c r="DI203" s="103"/>
      <c r="DJ203" s="104"/>
      <c r="DK203" s="46"/>
      <c r="DL203" s="129"/>
      <c r="DM203" s="103"/>
      <c r="DN203" s="104"/>
      <c r="DO203" s="46"/>
      <c r="DP203" s="129"/>
      <c r="DQ203" s="103"/>
      <c r="DR203" s="104"/>
      <c r="DS203" s="46"/>
      <c r="DT203" s="129"/>
      <c r="DU203" s="103"/>
      <c r="DV203" s="104"/>
      <c r="DW203" s="46"/>
      <c r="DX203" s="129"/>
      <c r="DY203" s="103"/>
      <c r="DZ203" s="104"/>
      <c r="EA203" s="46"/>
      <c r="EB203" s="129"/>
      <c r="EC203" s="103"/>
      <c r="ED203" s="104"/>
      <c r="EE203" s="46"/>
      <c r="EF203" s="129"/>
      <c r="EG203" s="103"/>
      <c r="EH203" s="104"/>
      <c r="EI203" s="46"/>
      <c r="EJ203" s="129"/>
      <c r="EK203" s="103"/>
      <c r="EL203" s="104"/>
      <c r="EM203" s="46"/>
      <c r="EN203" s="129"/>
      <c r="EO203" s="103"/>
      <c r="EP203" s="104"/>
      <c r="EQ203" s="46"/>
      <c r="ER203" s="129"/>
      <c r="ES203" s="103"/>
      <c r="ET203" s="104"/>
      <c r="EU203" s="46"/>
      <c r="EV203" s="129"/>
      <c r="EW203" s="103"/>
      <c r="EX203" s="104"/>
      <c r="EY203" s="46"/>
      <c r="EZ203" s="129"/>
      <c r="FA203" s="103"/>
      <c r="FB203" s="104"/>
      <c r="FC203" s="46"/>
      <c r="FD203" s="129"/>
      <c r="FE203" s="103"/>
      <c r="FF203" s="104"/>
      <c r="FG203" s="46"/>
      <c r="FH203" s="129"/>
      <c r="FI203" s="103"/>
      <c r="FJ203" s="104"/>
      <c r="FK203" s="46"/>
      <c r="FL203" s="129"/>
      <c r="FM203" s="103"/>
      <c r="FN203" s="104"/>
      <c r="FO203" s="46"/>
      <c r="FP203" s="129"/>
      <c r="FQ203" s="103"/>
      <c r="FR203" s="104"/>
      <c r="FS203" s="46"/>
      <c r="FT203" s="129"/>
      <c r="FU203" s="103"/>
      <c r="FV203" s="104"/>
      <c r="FW203" s="46"/>
      <c r="FX203" s="129"/>
      <c r="FY203" s="103"/>
      <c r="FZ203" s="104"/>
      <c r="GA203" s="46"/>
      <c r="GB203" s="129"/>
      <c r="GC203" s="103"/>
      <c r="GD203" s="104"/>
      <c r="GE203" s="46"/>
      <c r="GF203" s="129"/>
      <c r="GG203" s="103"/>
      <c r="GH203" s="104"/>
      <c r="GI203" s="46"/>
      <c r="GJ203" s="129"/>
      <c r="GK203" s="103"/>
      <c r="GL203" s="104"/>
      <c r="GM203" s="46"/>
      <c r="GN203" s="129"/>
      <c r="GO203" s="103"/>
      <c r="GP203" s="104"/>
      <c r="GQ203" s="46"/>
      <c r="GR203" s="129"/>
      <c r="GS203" s="103"/>
      <c r="GT203" s="104"/>
      <c r="GU203" s="46"/>
      <c r="GV203" s="129"/>
      <c r="GW203" s="103"/>
      <c r="GX203" s="104"/>
      <c r="GY203" s="46"/>
      <c r="GZ203" s="129"/>
      <c r="HA203" s="103"/>
      <c r="HB203" s="104"/>
      <c r="HC203" s="46"/>
      <c r="HD203" s="129"/>
      <c r="HE203" s="103"/>
      <c r="HF203" s="104"/>
      <c r="HG203" s="46"/>
      <c r="HH203" s="129"/>
      <c r="HI203" s="103"/>
      <c r="HJ203" s="104"/>
      <c r="HK203" s="46"/>
      <c r="HL203" s="129"/>
      <c r="HM203" s="103"/>
      <c r="HN203" s="104"/>
      <c r="HO203" s="46"/>
      <c r="HP203" s="129"/>
      <c r="HQ203" s="103"/>
      <c r="HR203" s="104"/>
      <c r="HS203" s="46"/>
      <c r="HT203" s="129"/>
      <c r="HU203" s="103"/>
      <c r="HV203" s="104"/>
      <c r="HW203" s="46"/>
      <c r="HX203" s="129"/>
      <c r="HY203" s="103"/>
      <c r="HZ203" s="104"/>
      <c r="IA203" s="46"/>
      <c r="IB203" s="129"/>
      <c r="IC203" s="103"/>
      <c r="ID203" s="104"/>
      <c r="IE203" s="46"/>
      <c r="IF203" s="129"/>
      <c r="IG203" s="103"/>
      <c r="IH203" s="104"/>
      <c r="II203" s="46"/>
      <c r="IJ203" s="129"/>
      <c r="IK203" s="103"/>
      <c r="IL203" s="104"/>
      <c r="IM203" s="46"/>
      <c r="IN203" s="129"/>
      <c r="IO203" s="103"/>
      <c r="IP203" s="104"/>
      <c r="IQ203" s="46"/>
      <c r="IR203" s="129"/>
      <c r="IS203" s="103"/>
      <c r="IT203" s="104"/>
      <c r="IU203" s="46"/>
      <c r="IV203" s="129"/>
    </row>
    <row r="204" spans="5:256">
      <c r="E204" s="104"/>
      <c r="G204" s="46"/>
      <c r="H204" s="129"/>
      <c r="I204" s="103"/>
      <c r="J204" s="104"/>
      <c r="K204" s="46"/>
      <c r="L204" s="129"/>
      <c r="M204" s="103"/>
      <c r="N204" s="104"/>
      <c r="O204" s="46"/>
      <c r="P204" s="129"/>
      <c r="Q204" s="103"/>
      <c r="R204" s="104"/>
      <c r="S204" s="46"/>
      <c r="T204" s="129"/>
      <c r="U204" s="103"/>
      <c r="V204" s="104"/>
      <c r="W204" s="46"/>
      <c r="X204" s="129"/>
      <c r="Y204" s="103"/>
      <c r="Z204" s="104"/>
      <c r="AA204" s="46"/>
      <c r="AB204" s="129"/>
      <c r="AC204" s="103"/>
      <c r="AD204" s="104"/>
      <c r="AE204" s="46"/>
      <c r="AF204" s="129"/>
      <c r="AG204" s="103"/>
      <c r="AH204" s="104"/>
      <c r="AI204" s="46"/>
      <c r="AJ204" s="129"/>
      <c r="AK204" s="103"/>
      <c r="AL204" s="104"/>
      <c r="AM204" s="46"/>
      <c r="AN204" s="129"/>
      <c r="AO204" s="103"/>
      <c r="AP204" s="104"/>
      <c r="AQ204" s="46"/>
      <c r="AR204" s="129"/>
      <c r="AS204" s="103"/>
      <c r="AT204" s="104"/>
      <c r="AU204" s="46"/>
      <c r="AV204" s="129"/>
      <c r="AW204" s="103"/>
      <c r="AX204" s="104"/>
      <c r="AY204" s="46"/>
      <c r="AZ204" s="129"/>
      <c r="BA204" s="103"/>
      <c r="BB204" s="104"/>
      <c r="BC204" s="46"/>
      <c r="BD204" s="129"/>
      <c r="BE204" s="103"/>
      <c r="BF204" s="104"/>
      <c r="BG204" s="46"/>
      <c r="BH204" s="129"/>
      <c r="BI204" s="103"/>
      <c r="BJ204" s="104"/>
      <c r="BK204" s="46"/>
      <c r="BL204" s="129"/>
      <c r="BM204" s="103"/>
      <c r="BN204" s="104"/>
      <c r="BO204" s="46"/>
      <c r="BP204" s="129"/>
      <c r="BQ204" s="103"/>
      <c r="BR204" s="104"/>
      <c r="BS204" s="46"/>
      <c r="BT204" s="129"/>
      <c r="BU204" s="103"/>
      <c r="BV204" s="104"/>
      <c r="BW204" s="46"/>
      <c r="BX204" s="129"/>
      <c r="BY204" s="103"/>
      <c r="BZ204" s="104"/>
      <c r="CA204" s="46"/>
      <c r="CB204" s="129"/>
      <c r="CC204" s="103"/>
      <c r="CD204" s="104"/>
      <c r="CE204" s="46"/>
      <c r="CF204" s="129"/>
      <c r="CG204" s="103"/>
      <c r="CH204" s="104"/>
      <c r="CI204" s="46"/>
      <c r="CJ204" s="129"/>
      <c r="CK204" s="103"/>
      <c r="CL204" s="104"/>
      <c r="CM204" s="46"/>
      <c r="CN204" s="129"/>
      <c r="CO204" s="103"/>
      <c r="CP204" s="104"/>
      <c r="CQ204" s="46"/>
      <c r="CR204" s="129"/>
      <c r="CS204" s="103"/>
      <c r="CT204" s="104"/>
      <c r="CU204" s="46"/>
      <c r="CV204" s="129"/>
      <c r="CW204" s="103"/>
      <c r="CX204" s="104"/>
      <c r="CY204" s="46"/>
      <c r="CZ204" s="129"/>
      <c r="DA204" s="103"/>
      <c r="DB204" s="104"/>
      <c r="DC204" s="46"/>
      <c r="DD204" s="129"/>
      <c r="DE204" s="103"/>
      <c r="DF204" s="104"/>
      <c r="DG204" s="46"/>
      <c r="DH204" s="129"/>
      <c r="DI204" s="103"/>
      <c r="DJ204" s="104"/>
      <c r="DK204" s="46"/>
      <c r="DL204" s="129"/>
      <c r="DM204" s="103"/>
      <c r="DN204" s="104"/>
      <c r="DO204" s="46"/>
      <c r="DP204" s="129"/>
      <c r="DQ204" s="103"/>
      <c r="DR204" s="104"/>
      <c r="DS204" s="46"/>
      <c r="DT204" s="129"/>
      <c r="DU204" s="103"/>
      <c r="DV204" s="104"/>
      <c r="DW204" s="46"/>
      <c r="DX204" s="129"/>
      <c r="DY204" s="103"/>
      <c r="DZ204" s="104"/>
      <c r="EA204" s="46"/>
      <c r="EB204" s="129"/>
      <c r="EC204" s="103"/>
      <c r="ED204" s="104"/>
      <c r="EE204" s="46"/>
      <c r="EF204" s="129"/>
      <c r="EG204" s="103"/>
      <c r="EH204" s="104"/>
      <c r="EI204" s="46"/>
      <c r="EJ204" s="129"/>
      <c r="EK204" s="103"/>
      <c r="EL204" s="104"/>
      <c r="EM204" s="46"/>
      <c r="EN204" s="129"/>
      <c r="EO204" s="103"/>
      <c r="EP204" s="104"/>
      <c r="EQ204" s="46"/>
      <c r="ER204" s="129"/>
      <c r="ES204" s="103"/>
      <c r="ET204" s="104"/>
      <c r="EU204" s="46"/>
      <c r="EV204" s="129"/>
      <c r="EW204" s="103"/>
      <c r="EX204" s="104"/>
      <c r="EY204" s="46"/>
      <c r="EZ204" s="129"/>
      <c r="FA204" s="103"/>
      <c r="FB204" s="104"/>
      <c r="FC204" s="46"/>
      <c r="FD204" s="129"/>
      <c r="FE204" s="103"/>
      <c r="FF204" s="104"/>
      <c r="FG204" s="46"/>
      <c r="FH204" s="129"/>
      <c r="FI204" s="103"/>
      <c r="FJ204" s="104"/>
      <c r="FK204" s="46"/>
      <c r="FL204" s="129"/>
      <c r="FM204" s="103"/>
      <c r="FN204" s="104"/>
      <c r="FO204" s="46"/>
      <c r="FP204" s="129"/>
      <c r="FQ204" s="103"/>
      <c r="FR204" s="104"/>
      <c r="FS204" s="46"/>
      <c r="FT204" s="129"/>
      <c r="FU204" s="103"/>
      <c r="FV204" s="104"/>
      <c r="FW204" s="46"/>
      <c r="FX204" s="129"/>
      <c r="FY204" s="103"/>
      <c r="FZ204" s="104"/>
      <c r="GA204" s="46"/>
      <c r="GB204" s="129"/>
      <c r="GC204" s="103"/>
      <c r="GD204" s="104"/>
      <c r="GE204" s="46"/>
      <c r="GF204" s="129"/>
      <c r="GG204" s="103"/>
      <c r="GH204" s="104"/>
      <c r="GI204" s="46"/>
      <c r="GJ204" s="129"/>
      <c r="GK204" s="103"/>
      <c r="GL204" s="104"/>
      <c r="GM204" s="46"/>
      <c r="GN204" s="129"/>
      <c r="GO204" s="103"/>
      <c r="GP204" s="104"/>
      <c r="GQ204" s="46"/>
      <c r="GR204" s="129"/>
      <c r="GS204" s="103"/>
      <c r="GT204" s="104"/>
      <c r="GU204" s="46"/>
      <c r="GV204" s="129"/>
      <c r="GW204" s="103"/>
      <c r="GX204" s="104"/>
      <c r="GY204" s="46"/>
      <c r="GZ204" s="129"/>
      <c r="HA204" s="103"/>
      <c r="HB204" s="104"/>
      <c r="HC204" s="46"/>
      <c r="HD204" s="129"/>
      <c r="HE204" s="103"/>
      <c r="HF204" s="104"/>
      <c r="HG204" s="46"/>
      <c r="HH204" s="129"/>
      <c r="HI204" s="103"/>
      <c r="HJ204" s="104"/>
      <c r="HK204" s="46"/>
      <c r="HL204" s="129"/>
      <c r="HM204" s="103"/>
      <c r="HN204" s="104"/>
      <c r="HO204" s="46"/>
      <c r="HP204" s="129"/>
      <c r="HQ204" s="103"/>
      <c r="HR204" s="104"/>
      <c r="HS204" s="46"/>
      <c r="HT204" s="129"/>
      <c r="HU204" s="103"/>
      <c r="HV204" s="104"/>
      <c r="HW204" s="46"/>
      <c r="HX204" s="129"/>
      <c r="HY204" s="103"/>
      <c r="HZ204" s="104"/>
      <c r="IA204" s="46"/>
      <c r="IB204" s="129"/>
      <c r="IC204" s="103"/>
      <c r="ID204" s="104"/>
      <c r="IE204" s="46"/>
      <c r="IF204" s="129"/>
      <c r="IG204" s="103"/>
      <c r="IH204" s="104"/>
      <c r="II204" s="46"/>
      <c r="IJ204" s="129"/>
      <c r="IK204" s="103"/>
      <c r="IL204" s="104"/>
      <c r="IM204" s="46"/>
      <c r="IN204" s="129"/>
      <c r="IO204" s="103"/>
      <c r="IP204" s="104"/>
      <c r="IQ204" s="46"/>
      <c r="IR204" s="129"/>
      <c r="IS204" s="103"/>
      <c r="IT204" s="104"/>
      <c r="IU204" s="46"/>
      <c r="IV204" s="129"/>
    </row>
    <row r="205" spans="5:256">
      <c r="E205" s="104"/>
      <c r="G205" s="46"/>
      <c r="H205" s="129"/>
      <c r="I205" s="103"/>
      <c r="J205" s="104"/>
      <c r="K205" s="46"/>
      <c r="L205" s="129"/>
      <c r="M205" s="103"/>
      <c r="N205" s="104"/>
      <c r="O205" s="46"/>
      <c r="P205" s="129"/>
      <c r="Q205" s="103"/>
      <c r="R205" s="104"/>
      <c r="S205" s="46"/>
      <c r="T205" s="129"/>
      <c r="U205" s="103"/>
      <c r="V205" s="104"/>
      <c r="W205" s="46"/>
      <c r="X205" s="129"/>
      <c r="Y205" s="103"/>
      <c r="Z205" s="104"/>
      <c r="AA205" s="46"/>
      <c r="AB205" s="129"/>
      <c r="AC205" s="103"/>
      <c r="AD205" s="104"/>
      <c r="AE205" s="46"/>
      <c r="AF205" s="129"/>
      <c r="AG205" s="103"/>
      <c r="AH205" s="104"/>
      <c r="AI205" s="46"/>
      <c r="AJ205" s="129"/>
      <c r="AK205" s="103"/>
      <c r="AL205" s="104"/>
      <c r="AM205" s="46"/>
      <c r="AN205" s="129"/>
      <c r="AO205" s="103"/>
      <c r="AP205" s="104"/>
      <c r="AQ205" s="46"/>
      <c r="AR205" s="129"/>
      <c r="AS205" s="103"/>
      <c r="AT205" s="104"/>
      <c r="AU205" s="46"/>
      <c r="AV205" s="129"/>
      <c r="AW205" s="103"/>
      <c r="AX205" s="104"/>
      <c r="AY205" s="46"/>
      <c r="AZ205" s="129"/>
      <c r="BA205" s="103"/>
      <c r="BB205" s="104"/>
      <c r="BC205" s="46"/>
      <c r="BD205" s="129"/>
      <c r="BE205" s="103"/>
      <c r="BF205" s="104"/>
      <c r="BG205" s="46"/>
      <c r="BH205" s="129"/>
      <c r="BI205" s="103"/>
      <c r="BJ205" s="104"/>
      <c r="BK205" s="46"/>
      <c r="BL205" s="129"/>
      <c r="BM205" s="103"/>
      <c r="BN205" s="104"/>
      <c r="BO205" s="46"/>
      <c r="BP205" s="129"/>
      <c r="BQ205" s="103"/>
      <c r="BR205" s="104"/>
      <c r="BS205" s="46"/>
      <c r="BT205" s="129"/>
      <c r="BU205" s="103"/>
      <c r="BV205" s="104"/>
      <c r="BW205" s="46"/>
      <c r="BX205" s="129"/>
      <c r="BY205" s="103"/>
      <c r="BZ205" s="104"/>
      <c r="CA205" s="46"/>
      <c r="CB205" s="129"/>
      <c r="CC205" s="103"/>
      <c r="CD205" s="104"/>
      <c r="CE205" s="46"/>
      <c r="CF205" s="129"/>
      <c r="CG205" s="103"/>
      <c r="CH205" s="104"/>
      <c r="CI205" s="46"/>
      <c r="CJ205" s="129"/>
      <c r="CK205" s="103"/>
      <c r="CL205" s="104"/>
      <c r="CM205" s="46"/>
      <c r="CN205" s="129"/>
      <c r="CO205" s="103"/>
      <c r="CP205" s="104"/>
      <c r="CQ205" s="46"/>
      <c r="CR205" s="129"/>
      <c r="CS205" s="103"/>
      <c r="CT205" s="104"/>
      <c r="CU205" s="46"/>
      <c r="CV205" s="129"/>
      <c r="CW205" s="103"/>
      <c r="CX205" s="104"/>
      <c r="CY205" s="46"/>
      <c r="CZ205" s="129"/>
      <c r="DA205" s="103"/>
      <c r="DB205" s="104"/>
      <c r="DC205" s="46"/>
      <c r="DD205" s="129"/>
      <c r="DE205" s="103"/>
      <c r="DF205" s="104"/>
      <c r="DG205" s="46"/>
      <c r="DH205" s="129"/>
      <c r="DI205" s="103"/>
      <c r="DJ205" s="104"/>
      <c r="DK205" s="46"/>
      <c r="DL205" s="129"/>
      <c r="DM205" s="103"/>
      <c r="DN205" s="104"/>
      <c r="DO205" s="46"/>
      <c r="DP205" s="129"/>
      <c r="DQ205" s="103"/>
      <c r="DR205" s="104"/>
      <c r="DS205" s="46"/>
      <c r="DT205" s="129"/>
      <c r="DU205" s="103"/>
      <c r="DV205" s="104"/>
      <c r="DW205" s="46"/>
      <c r="DX205" s="129"/>
      <c r="DY205" s="103"/>
      <c r="DZ205" s="104"/>
      <c r="EA205" s="46"/>
      <c r="EB205" s="129"/>
      <c r="EC205" s="103"/>
      <c r="ED205" s="104"/>
      <c r="EE205" s="46"/>
      <c r="EF205" s="129"/>
      <c r="EG205" s="103"/>
      <c r="EH205" s="104"/>
      <c r="EI205" s="46"/>
      <c r="EJ205" s="129"/>
      <c r="EK205" s="103"/>
      <c r="EL205" s="104"/>
      <c r="EM205" s="46"/>
      <c r="EN205" s="129"/>
      <c r="EO205" s="103"/>
      <c r="EP205" s="104"/>
      <c r="EQ205" s="46"/>
      <c r="ER205" s="129"/>
      <c r="ES205" s="103"/>
      <c r="ET205" s="104"/>
      <c r="EU205" s="46"/>
      <c r="EV205" s="129"/>
      <c r="EW205" s="103"/>
      <c r="EX205" s="104"/>
      <c r="EY205" s="46"/>
      <c r="EZ205" s="129"/>
      <c r="FA205" s="103"/>
      <c r="FB205" s="104"/>
      <c r="FC205" s="46"/>
      <c r="FD205" s="129"/>
      <c r="FE205" s="103"/>
      <c r="FF205" s="104"/>
      <c r="FG205" s="46"/>
      <c r="FH205" s="129"/>
      <c r="FI205" s="103"/>
      <c r="FJ205" s="104"/>
      <c r="FK205" s="46"/>
      <c r="FL205" s="129"/>
      <c r="FM205" s="103"/>
      <c r="FN205" s="104"/>
      <c r="FO205" s="46"/>
      <c r="FP205" s="129"/>
      <c r="FQ205" s="103"/>
      <c r="FR205" s="104"/>
      <c r="FS205" s="46"/>
      <c r="FT205" s="129"/>
      <c r="FU205" s="103"/>
      <c r="FV205" s="104"/>
      <c r="FW205" s="46"/>
      <c r="FX205" s="129"/>
      <c r="FY205" s="103"/>
      <c r="FZ205" s="104"/>
      <c r="GA205" s="46"/>
      <c r="GB205" s="129"/>
      <c r="GC205" s="103"/>
      <c r="GD205" s="104"/>
      <c r="GE205" s="46"/>
      <c r="GF205" s="129"/>
      <c r="GG205" s="103"/>
      <c r="GH205" s="104"/>
      <c r="GI205" s="46"/>
      <c r="GJ205" s="129"/>
      <c r="GK205" s="103"/>
      <c r="GL205" s="104"/>
      <c r="GM205" s="46"/>
      <c r="GN205" s="129"/>
      <c r="GO205" s="103"/>
      <c r="GP205" s="104"/>
      <c r="GQ205" s="46"/>
      <c r="GR205" s="129"/>
      <c r="GS205" s="103"/>
      <c r="GT205" s="104"/>
      <c r="GU205" s="46"/>
      <c r="GV205" s="129"/>
      <c r="GW205" s="103"/>
      <c r="GX205" s="104"/>
      <c r="GY205" s="46"/>
      <c r="GZ205" s="129"/>
      <c r="HA205" s="103"/>
      <c r="HB205" s="104"/>
      <c r="HC205" s="46"/>
      <c r="HD205" s="129"/>
      <c r="HE205" s="103"/>
      <c r="HF205" s="104"/>
      <c r="HG205" s="46"/>
      <c r="HH205" s="129"/>
      <c r="HI205" s="103"/>
      <c r="HJ205" s="104"/>
      <c r="HK205" s="46"/>
      <c r="HL205" s="129"/>
      <c r="HM205" s="103"/>
      <c r="HN205" s="104"/>
      <c r="HO205" s="46"/>
      <c r="HP205" s="129"/>
      <c r="HQ205" s="103"/>
      <c r="HR205" s="104"/>
      <c r="HS205" s="46"/>
      <c r="HT205" s="129"/>
      <c r="HU205" s="103"/>
      <c r="HV205" s="104"/>
      <c r="HW205" s="46"/>
      <c r="HX205" s="129"/>
      <c r="HY205" s="103"/>
      <c r="HZ205" s="104"/>
      <c r="IA205" s="46"/>
      <c r="IB205" s="129"/>
      <c r="IC205" s="103"/>
      <c r="ID205" s="104"/>
      <c r="IE205" s="46"/>
      <c r="IF205" s="129"/>
      <c r="IG205" s="103"/>
      <c r="IH205" s="104"/>
      <c r="II205" s="46"/>
      <c r="IJ205" s="129"/>
      <c r="IK205" s="103"/>
      <c r="IL205" s="104"/>
      <c r="IM205" s="46"/>
      <c r="IN205" s="129"/>
      <c r="IO205" s="103"/>
      <c r="IP205" s="104"/>
      <c r="IQ205" s="46"/>
      <c r="IR205" s="129"/>
      <c r="IS205" s="103"/>
      <c r="IT205" s="104"/>
      <c r="IU205" s="46"/>
      <c r="IV205" s="129"/>
    </row>
    <row r="206" spans="5:256">
      <c r="E206" s="104"/>
      <c r="G206" s="46"/>
      <c r="H206" s="129"/>
      <c r="I206" s="103"/>
      <c r="J206" s="104"/>
      <c r="K206" s="46"/>
      <c r="L206" s="129"/>
      <c r="M206" s="103"/>
      <c r="N206" s="104"/>
      <c r="O206" s="46"/>
      <c r="P206" s="129"/>
      <c r="Q206" s="103"/>
      <c r="R206" s="104"/>
      <c r="S206" s="46"/>
      <c r="T206" s="129"/>
      <c r="U206" s="103"/>
      <c r="V206" s="104"/>
      <c r="W206" s="46"/>
      <c r="X206" s="129"/>
      <c r="Y206" s="103"/>
      <c r="Z206" s="104"/>
      <c r="AA206" s="46"/>
      <c r="AB206" s="129"/>
      <c r="AC206" s="103"/>
      <c r="AD206" s="104"/>
      <c r="AE206" s="46"/>
      <c r="AF206" s="129"/>
      <c r="AG206" s="103"/>
      <c r="AH206" s="104"/>
      <c r="AI206" s="46"/>
      <c r="AJ206" s="129"/>
      <c r="AK206" s="103"/>
      <c r="AL206" s="104"/>
      <c r="AM206" s="46"/>
      <c r="AN206" s="129"/>
      <c r="AO206" s="103"/>
      <c r="AP206" s="104"/>
      <c r="AQ206" s="46"/>
      <c r="AR206" s="129"/>
      <c r="AS206" s="103"/>
      <c r="AT206" s="104"/>
      <c r="AU206" s="46"/>
      <c r="AV206" s="129"/>
      <c r="AW206" s="103"/>
      <c r="AX206" s="104"/>
      <c r="AY206" s="46"/>
      <c r="AZ206" s="129"/>
      <c r="BA206" s="103"/>
      <c r="BB206" s="104"/>
      <c r="BC206" s="46"/>
      <c r="BD206" s="129"/>
      <c r="BE206" s="103"/>
      <c r="BF206" s="104"/>
      <c r="BG206" s="46"/>
      <c r="BH206" s="129"/>
      <c r="BI206" s="103"/>
      <c r="BJ206" s="104"/>
      <c r="BK206" s="46"/>
      <c r="BL206" s="129"/>
      <c r="BM206" s="103"/>
      <c r="BN206" s="104"/>
      <c r="BO206" s="46"/>
      <c r="BP206" s="129"/>
      <c r="BQ206" s="103"/>
      <c r="BR206" s="104"/>
      <c r="BS206" s="46"/>
      <c r="BT206" s="129"/>
      <c r="BU206" s="103"/>
      <c r="BV206" s="104"/>
      <c r="BW206" s="46"/>
      <c r="BX206" s="129"/>
      <c r="BY206" s="103"/>
      <c r="BZ206" s="104"/>
      <c r="CA206" s="46"/>
      <c r="CB206" s="129"/>
      <c r="CC206" s="103"/>
      <c r="CD206" s="104"/>
      <c r="CE206" s="46"/>
      <c r="CF206" s="129"/>
      <c r="CG206" s="103"/>
      <c r="CH206" s="104"/>
      <c r="CI206" s="46"/>
      <c r="CJ206" s="129"/>
      <c r="CK206" s="103"/>
      <c r="CL206" s="104"/>
      <c r="CM206" s="46"/>
      <c r="CN206" s="129"/>
      <c r="CO206" s="103"/>
      <c r="CP206" s="104"/>
      <c r="CQ206" s="46"/>
      <c r="CR206" s="129"/>
      <c r="CS206" s="103"/>
      <c r="CT206" s="104"/>
      <c r="CU206" s="46"/>
      <c r="CV206" s="129"/>
      <c r="CW206" s="103"/>
      <c r="CX206" s="104"/>
      <c r="CY206" s="46"/>
      <c r="CZ206" s="129"/>
      <c r="DA206" s="103"/>
      <c r="DB206" s="104"/>
      <c r="DC206" s="46"/>
      <c r="DD206" s="129"/>
      <c r="DE206" s="103"/>
      <c r="DF206" s="104"/>
      <c r="DG206" s="46"/>
      <c r="DH206" s="129"/>
      <c r="DI206" s="103"/>
      <c r="DJ206" s="104"/>
      <c r="DK206" s="46"/>
      <c r="DL206" s="129"/>
      <c r="DM206" s="103"/>
      <c r="DN206" s="104"/>
      <c r="DO206" s="46"/>
      <c r="DP206" s="129"/>
      <c r="DQ206" s="103"/>
      <c r="DR206" s="104"/>
      <c r="DS206" s="46"/>
      <c r="DT206" s="129"/>
      <c r="DU206" s="103"/>
      <c r="DV206" s="104"/>
      <c r="DW206" s="46"/>
      <c r="DX206" s="129"/>
      <c r="DY206" s="103"/>
      <c r="DZ206" s="104"/>
      <c r="EA206" s="46"/>
      <c r="EB206" s="129"/>
      <c r="EC206" s="103"/>
      <c r="ED206" s="104"/>
      <c r="EE206" s="46"/>
      <c r="EF206" s="129"/>
      <c r="EG206" s="103"/>
      <c r="EH206" s="104"/>
      <c r="EI206" s="46"/>
      <c r="EJ206" s="129"/>
      <c r="EK206" s="103"/>
      <c r="EL206" s="104"/>
      <c r="EM206" s="46"/>
      <c r="EN206" s="129"/>
      <c r="EO206" s="103"/>
      <c r="EP206" s="104"/>
      <c r="EQ206" s="46"/>
      <c r="ER206" s="129"/>
      <c r="ES206" s="103"/>
      <c r="ET206" s="104"/>
      <c r="EU206" s="46"/>
      <c r="EV206" s="129"/>
      <c r="EW206" s="103"/>
      <c r="EX206" s="104"/>
      <c r="EY206" s="46"/>
      <c r="EZ206" s="129"/>
      <c r="FA206" s="103"/>
      <c r="FB206" s="104"/>
      <c r="FC206" s="46"/>
      <c r="FD206" s="129"/>
      <c r="FE206" s="103"/>
      <c r="FF206" s="104"/>
      <c r="FG206" s="46"/>
      <c r="FH206" s="129"/>
      <c r="FI206" s="103"/>
      <c r="FJ206" s="104"/>
      <c r="FK206" s="46"/>
      <c r="FL206" s="129"/>
      <c r="FM206" s="103"/>
      <c r="FN206" s="104"/>
      <c r="FO206" s="46"/>
      <c r="FP206" s="129"/>
      <c r="FQ206" s="103"/>
      <c r="FR206" s="104"/>
      <c r="FS206" s="46"/>
      <c r="FT206" s="129"/>
      <c r="FU206" s="103"/>
      <c r="FV206" s="104"/>
      <c r="FW206" s="46"/>
      <c r="FX206" s="129"/>
      <c r="FY206" s="103"/>
      <c r="FZ206" s="104"/>
      <c r="GA206" s="46"/>
      <c r="GB206" s="129"/>
      <c r="GC206" s="103"/>
      <c r="GD206" s="104"/>
      <c r="GE206" s="46"/>
      <c r="GF206" s="129"/>
      <c r="GG206" s="103"/>
      <c r="GH206" s="104"/>
      <c r="GI206" s="46"/>
      <c r="GJ206" s="129"/>
      <c r="GK206" s="103"/>
      <c r="GL206" s="104"/>
      <c r="GM206" s="46"/>
      <c r="GN206" s="129"/>
      <c r="GO206" s="103"/>
      <c r="GP206" s="104"/>
      <c r="GQ206" s="46"/>
      <c r="GR206" s="129"/>
      <c r="GS206" s="103"/>
      <c r="GT206" s="104"/>
      <c r="GU206" s="46"/>
      <c r="GV206" s="129"/>
      <c r="GW206" s="103"/>
      <c r="GX206" s="104"/>
      <c r="GY206" s="46"/>
      <c r="GZ206" s="129"/>
      <c r="HA206" s="103"/>
      <c r="HB206" s="104"/>
      <c r="HC206" s="46"/>
      <c r="HD206" s="129"/>
      <c r="HE206" s="103"/>
      <c r="HF206" s="104"/>
      <c r="HG206" s="46"/>
      <c r="HH206" s="129"/>
      <c r="HI206" s="103"/>
      <c r="HJ206" s="104"/>
      <c r="HK206" s="46"/>
      <c r="HL206" s="129"/>
      <c r="HM206" s="103"/>
      <c r="HN206" s="104"/>
      <c r="HO206" s="46"/>
      <c r="HP206" s="129"/>
      <c r="HQ206" s="103"/>
      <c r="HR206" s="104"/>
      <c r="HS206" s="46"/>
      <c r="HT206" s="129"/>
      <c r="HU206" s="103"/>
      <c r="HV206" s="104"/>
      <c r="HW206" s="46"/>
      <c r="HX206" s="129"/>
      <c r="HY206" s="103"/>
      <c r="HZ206" s="104"/>
      <c r="IA206" s="46"/>
      <c r="IB206" s="129"/>
      <c r="IC206" s="103"/>
      <c r="ID206" s="104"/>
      <c r="IE206" s="46"/>
      <c r="IF206" s="129"/>
      <c r="IG206" s="103"/>
      <c r="IH206" s="104"/>
      <c r="II206" s="46"/>
      <c r="IJ206" s="129"/>
      <c r="IK206" s="103"/>
      <c r="IL206" s="104"/>
      <c r="IM206" s="46"/>
      <c r="IN206" s="129"/>
      <c r="IO206" s="103"/>
      <c r="IP206" s="104"/>
      <c r="IQ206" s="46"/>
      <c r="IR206" s="129"/>
      <c r="IS206" s="103"/>
      <c r="IT206" s="104"/>
      <c r="IU206" s="46"/>
      <c r="IV206" s="129"/>
    </row>
    <row r="207" spans="5:256">
      <c r="G207" s="46"/>
      <c r="H207" s="129"/>
      <c r="I207" s="103"/>
      <c r="J207" s="104"/>
      <c r="K207" s="46"/>
      <c r="L207" s="129"/>
      <c r="M207" s="103"/>
      <c r="N207" s="104"/>
      <c r="O207" s="46"/>
      <c r="P207" s="129"/>
      <c r="Q207" s="103"/>
      <c r="R207" s="104"/>
      <c r="S207" s="46"/>
      <c r="T207" s="129"/>
      <c r="U207" s="103"/>
      <c r="V207" s="104"/>
      <c r="W207" s="46"/>
      <c r="X207" s="129"/>
      <c r="Y207" s="103"/>
      <c r="Z207" s="104"/>
      <c r="AA207" s="46"/>
      <c r="AB207" s="129"/>
      <c r="AC207" s="103"/>
      <c r="AD207" s="104"/>
      <c r="AE207" s="46"/>
      <c r="AF207" s="129"/>
      <c r="AG207" s="103"/>
      <c r="AH207" s="104"/>
      <c r="AI207" s="46"/>
      <c r="AJ207" s="129"/>
      <c r="AK207" s="103"/>
      <c r="AL207" s="104"/>
      <c r="AM207" s="46"/>
      <c r="AN207" s="129"/>
      <c r="AO207" s="103"/>
      <c r="AP207" s="104"/>
      <c r="AQ207" s="46"/>
      <c r="AR207" s="129"/>
      <c r="AS207" s="103"/>
      <c r="AT207" s="104"/>
      <c r="AU207" s="46"/>
      <c r="AV207" s="129"/>
      <c r="AW207" s="103"/>
      <c r="AX207" s="104"/>
      <c r="AY207" s="46"/>
      <c r="AZ207" s="129"/>
      <c r="BA207" s="103"/>
      <c r="BB207" s="104"/>
      <c r="BC207" s="46"/>
      <c r="BD207" s="129"/>
      <c r="BE207" s="103"/>
      <c r="BF207" s="104"/>
      <c r="BG207" s="46"/>
      <c r="BH207" s="129"/>
      <c r="BI207" s="103"/>
      <c r="BJ207" s="104"/>
      <c r="BK207" s="46"/>
      <c r="BL207" s="129"/>
      <c r="BM207" s="103"/>
      <c r="BN207" s="104"/>
      <c r="BO207" s="46"/>
      <c r="BP207" s="129"/>
      <c r="BQ207" s="103"/>
      <c r="BR207" s="104"/>
      <c r="BS207" s="46"/>
      <c r="BT207" s="129"/>
      <c r="BU207" s="103"/>
      <c r="BV207" s="104"/>
      <c r="BW207" s="46"/>
      <c r="BX207" s="129"/>
      <c r="BY207" s="103"/>
      <c r="BZ207" s="104"/>
      <c r="CA207" s="46"/>
      <c r="CB207" s="129"/>
      <c r="CC207" s="103"/>
      <c r="CD207" s="104"/>
      <c r="CE207" s="46"/>
      <c r="CF207" s="129"/>
      <c r="CG207" s="103"/>
      <c r="CH207" s="104"/>
      <c r="CI207" s="46"/>
      <c r="CJ207" s="129"/>
      <c r="CK207" s="103"/>
      <c r="CL207" s="104"/>
      <c r="CM207" s="46"/>
      <c r="CN207" s="129"/>
      <c r="CO207" s="103"/>
      <c r="CP207" s="104"/>
      <c r="CQ207" s="46"/>
      <c r="CR207" s="129"/>
      <c r="CS207" s="103"/>
      <c r="CT207" s="104"/>
      <c r="CU207" s="46"/>
      <c r="CV207" s="129"/>
      <c r="CW207" s="103"/>
      <c r="CX207" s="104"/>
      <c r="CY207" s="46"/>
      <c r="CZ207" s="129"/>
      <c r="DA207" s="103"/>
      <c r="DB207" s="104"/>
      <c r="DC207" s="46"/>
      <c r="DD207" s="129"/>
      <c r="DE207" s="103"/>
      <c r="DF207" s="104"/>
      <c r="DG207" s="46"/>
      <c r="DH207" s="129"/>
      <c r="DI207" s="103"/>
      <c r="DJ207" s="104"/>
      <c r="DK207" s="46"/>
      <c r="DL207" s="129"/>
      <c r="DM207" s="103"/>
      <c r="DN207" s="104"/>
      <c r="DO207" s="46"/>
      <c r="DP207" s="129"/>
      <c r="DQ207" s="103"/>
      <c r="DR207" s="104"/>
      <c r="DS207" s="46"/>
      <c r="DT207" s="129"/>
      <c r="DU207" s="103"/>
      <c r="DV207" s="104"/>
      <c r="DW207" s="46"/>
      <c r="DX207" s="129"/>
      <c r="DY207" s="103"/>
      <c r="DZ207" s="104"/>
      <c r="EA207" s="46"/>
      <c r="EB207" s="129"/>
      <c r="EC207" s="103"/>
      <c r="ED207" s="104"/>
      <c r="EE207" s="46"/>
      <c r="EF207" s="129"/>
      <c r="EG207" s="103"/>
      <c r="EH207" s="104"/>
      <c r="EI207" s="46"/>
      <c r="EJ207" s="129"/>
      <c r="EK207" s="103"/>
      <c r="EL207" s="104"/>
      <c r="EM207" s="46"/>
      <c r="EN207" s="129"/>
      <c r="EO207" s="103"/>
      <c r="EP207" s="104"/>
      <c r="EQ207" s="46"/>
      <c r="ER207" s="129"/>
      <c r="ES207" s="103"/>
      <c r="ET207" s="104"/>
      <c r="EU207" s="46"/>
      <c r="EV207" s="129"/>
      <c r="EW207" s="103"/>
      <c r="EX207" s="104"/>
      <c r="EY207" s="46"/>
      <c r="EZ207" s="129"/>
      <c r="FA207" s="103"/>
      <c r="FB207" s="104"/>
      <c r="FC207" s="46"/>
      <c r="FD207" s="129"/>
      <c r="FE207" s="103"/>
      <c r="FF207" s="104"/>
      <c r="FG207" s="46"/>
      <c r="FH207" s="129"/>
      <c r="FI207" s="103"/>
      <c r="FJ207" s="104"/>
      <c r="FK207" s="46"/>
      <c r="FL207" s="129"/>
      <c r="FM207" s="103"/>
      <c r="FN207" s="104"/>
      <c r="FO207" s="46"/>
      <c r="FP207" s="129"/>
      <c r="FQ207" s="103"/>
      <c r="FR207" s="104"/>
      <c r="FS207" s="46"/>
      <c r="FT207" s="129"/>
      <c r="FU207" s="103"/>
      <c r="FV207" s="104"/>
      <c r="FW207" s="46"/>
      <c r="FX207" s="129"/>
      <c r="FY207" s="103"/>
      <c r="FZ207" s="104"/>
      <c r="GA207" s="46"/>
      <c r="GB207" s="129"/>
      <c r="GC207" s="103"/>
      <c r="GD207" s="104"/>
      <c r="GE207" s="46"/>
      <c r="GF207" s="129"/>
      <c r="GG207" s="103"/>
      <c r="GH207" s="104"/>
      <c r="GI207" s="46"/>
      <c r="GJ207" s="129"/>
      <c r="GK207" s="103"/>
      <c r="GL207" s="104"/>
      <c r="GM207" s="46"/>
      <c r="GN207" s="129"/>
      <c r="GO207" s="103"/>
      <c r="GP207" s="104"/>
      <c r="GQ207" s="46"/>
      <c r="GR207" s="129"/>
      <c r="GS207" s="103"/>
      <c r="GT207" s="104"/>
      <c r="GU207" s="46"/>
      <c r="GV207" s="129"/>
      <c r="GW207" s="103"/>
      <c r="GX207" s="104"/>
      <c r="GY207" s="46"/>
      <c r="GZ207" s="129"/>
      <c r="HA207" s="103"/>
      <c r="HB207" s="104"/>
      <c r="HC207" s="46"/>
      <c r="HD207" s="129"/>
      <c r="HE207" s="103"/>
      <c r="HF207" s="104"/>
      <c r="HG207" s="46"/>
      <c r="HH207" s="129"/>
      <c r="HI207" s="103"/>
      <c r="HJ207" s="104"/>
      <c r="HK207" s="46"/>
      <c r="HL207" s="129"/>
      <c r="HM207" s="103"/>
      <c r="HN207" s="104"/>
      <c r="HO207" s="46"/>
      <c r="HP207" s="129"/>
      <c r="HQ207" s="103"/>
      <c r="HR207" s="104"/>
      <c r="HS207" s="46"/>
      <c r="HT207" s="129"/>
      <c r="HU207" s="103"/>
      <c r="HV207" s="104"/>
      <c r="HW207" s="46"/>
      <c r="HX207" s="129"/>
      <c r="HY207" s="103"/>
      <c r="HZ207" s="104"/>
      <c r="IA207" s="46"/>
      <c r="IB207" s="129"/>
      <c r="IC207" s="103"/>
      <c r="ID207" s="104"/>
      <c r="IE207" s="46"/>
      <c r="IF207" s="129"/>
      <c r="IG207" s="103"/>
      <c r="IH207" s="104"/>
      <c r="II207" s="46"/>
      <c r="IJ207" s="129"/>
      <c r="IK207" s="103"/>
      <c r="IL207" s="104"/>
      <c r="IM207" s="46"/>
      <c r="IN207" s="129"/>
      <c r="IO207" s="103"/>
      <c r="IP207" s="104"/>
      <c r="IQ207" s="46"/>
      <c r="IR207" s="129"/>
      <c r="IS207" s="103"/>
      <c r="IT207" s="104"/>
      <c r="IU207" s="46"/>
      <c r="IV207" s="129"/>
    </row>
    <row r="208" spans="5:256">
      <c r="G208" s="46"/>
      <c r="H208" s="129"/>
      <c r="I208" s="103"/>
      <c r="J208" s="104"/>
      <c r="K208" s="46"/>
      <c r="L208" s="129"/>
      <c r="M208" s="103"/>
      <c r="N208" s="104"/>
      <c r="O208" s="46"/>
      <c r="P208" s="129"/>
      <c r="Q208" s="103"/>
      <c r="R208" s="104"/>
      <c r="S208" s="46"/>
      <c r="T208" s="129"/>
      <c r="U208" s="103"/>
      <c r="V208" s="104"/>
      <c r="W208" s="46"/>
      <c r="X208" s="129"/>
      <c r="Y208" s="103"/>
      <c r="Z208" s="104"/>
      <c r="AA208" s="46"/>
      <c r="AB208" s="129"/>
      <c r="AC208" s="103"/>
      <c r="AD208" s="104"/>
      <c r="AE208" s="46"/>
      <c r="AF208" s="129"/>
      <c r="AG208" s="103"/>
      <c r="AH208" s="104"/>
      <c r="AI208" s="46"/>
      <c r="AJ208" s="129"/>
      <c r="AK208" s="103"/>
      <c r="AL208" s="104"/>
      <c r="AM208" s="46"/>
      <c r="AN208" s="129"/>
      <c r="AO208" s="103"/>
      <c r="AP208" s="104"/>
      <c r="AQ208" s="46"/>
      <c r="AR208" s="129"/>
      <c r="AS208" s="103"/>
      <c r="AT208" s="104"/>
      <c r="AU208" s="46"/>
      <c r="AV208" s="129"/>
      <c r="AW208" s="103"/>
      <c r="AX208" s="104"/>
      <c r="AY208" s="46"/>
      <c r="AZ208" s="129"/>
      <c r="BA208" s="103"/>
      <c r="BB208" s="104"/>
      <c r="BC208" s="46"/>
      <c r="BD208" s="129"/>
      <c r="BE208" s="103"/>
      <c r="BF208" s="104"/>
      <c r="BG208" s="46"/>
      <c r="BH208" s="129"/>
      <c r="BI208" s="103"/>
      <c r="BJ208" s="104"/>
      <c r="BK208" s="46"/>
      <c r="BL208" s="129"/>
      <c r="BM208" s="103"/>
      <c r="BN208" s="104"/>
      <c r="BO208" s="46"/>
      <c r="BP208" s="129"/>
      <c r="BQ208" s="103"/>
      <c r="BR208" s="104"/>
      <c r="BS208" s="46"/>
      <c r="BT208" s="129"/>
      <c r="BU208" s="103"/>
      <c r="BV208" s="104"/>
      <c r="BW208" s="46"/>
      <c r="BX208" s="129"/>
      <c r="BY208" s="103"/>
      <c r="BZ208" s="104"/>
      <c r="CA208" s="46"/>
      <c r="CB208" s="129"/>
      <c r="CC208" s="103"/>
      <c r="CD208" s="104"/>
      <c r="CE208" s="46"/>
      <c r="CF208" s="129"/>
      <c r="CG208" s="103"/>
      <c r="CH208" s="104"/>
      <c r="CI208" s="46"/>
      <c r="CJ208" s="129"/>
      <c r="CK208" s="103"/>
      <c r="CL208" s="104"/>
      <c r="CM208" s="46"/>
      <c r="CN208" s="129"/>
      <c r="CO208" s="103"/>
      <c r="CP208" s="104"/>
      <c r="CQ208" s="46"/>
      <c r="CR208" s="129"/>
      <c r="CS208" s="103"/>
      <c r="CT208" s="104"/>
      <c r="CU208" s="46"/>
      <c r="CV208" s="129"/>
      <c r="CW208" s="103"/>
      <c r="CX208" s="104"/>
      <c r="CY208" s="46"/>
      <c r="CZ208" s="129"/>
      <c r="DA208" s="103"/>
      <c r="DB208" s="104"/>
      <c r="DC208" s="46"/>
      <c r="DD208" s="129"/>
      <c r="DE208" s="103"/>
      <c r="DF208" s="104"/>
      <c r="DG208" s="46"/>
      <c r="DH208" s="129"/>
      <c r="DI208" s="103"/>
      <c r="DJ208" s="104"/>
      <c r="DK208" s="46"/>
      <c r="DL208" s="129"/>
      <c r="DM208" s="103"/>
      <c r="DN208" s="104"/>
      <c r="DO208" s="46"/>
      <c r="DP208" s="129"/>
      <c r="DQ208" s="103"/>
      <c r="DR208" s="104"/>
      <c r="DS208" s="46"/>
      <c r="DT208" s="129"/>
      <c r="DU208" s="103"/>
      <c r="DV208" s="104"/>
      <c r="DW208" s="46"/>
      <c r="DX208" s="129"/>
      <c r="DY208" s="103"/>
      <c r="DZ208" s="104"/>
      <c r="EA208" s="46"/>
      <c r="EB208" s="129"/>
      <c r="EC208" s="103"/>
      <c r="ED208" s="104"/>
      <c r="EE208" s="46"/>
      <c r="EF208" s="129"/>
      <c r="EG208" s="103"/>
      <c r="EH208" s="104"/>
      <c r="EI208" s="46"/>
      <c r="EJ208" s="129"/>
      <c r="EK208" s="103"/>
      <c r="EL208" s="104"/>
      <c r="EM208" s="46"/>
      <c r="EN208" s="129"/>
      <c r="EO208" s="103"/>
      <c r="EP208" s="104"/>
      <c r="EQ208" s="46"/>
      <c r="ER208" s="129"/>
      <c r="ES208" s="103"/>
      <c r="ET208" s="104"/>
      <c r="EU208" s="46"/>
      <c r="EV208" s="129"/>
      <c r="EW208" s="103"/>
      <c r="EX208" s="104"/>
      <c r="EY208" s="46"/>
      <c r="EZ208" s="129"/>
      <c r="FA208" s="103"/>
      <c r="FB208" s="104"/>
      <c r="FC208" s="46"/>
      <c r="FD208" s="129"/>
      <c r="FE208" s="103"/>
      <c r="FF208" s="104"/>
      <c r="FG208" s="46"/>
      <c r="FH208" s="129"/>
      <c r="FI208" s="103"/>
      <c r="FJ208" s="104"/>
      <c r="FK208" s="46"/>
      <c r="FL208" s="129"/>
      <c r="FM208" s="103"/>
      <c r="FN208" s="104"/>
      <c r="FO208" s="46"/>
      <c r="FP208" s="129"/>
      <c r="FQ208" s="103"/>
      <c r="FR208" s="104"/>
      <c r="FS208" s="46"/>
      <c r="FT208" s="129"/>
      <c r="FU208" s="103"/>
      <c r="FV208" s="104"/>
      <c r="FW208" s="46"/>
      <c r="FX208" s="129"/>
      <c r="FY208" s="103"/>
      <c r="FZ208" s="104"/>
      <c r="GA208" s="46"/>
      <c r="GB208" s="129"/>
      <c r="GC208" s="103"/>
      <c r="GD208" s="104"/>
      <c r="GE208" s="46"/>
      <c r="GF208" s="129"/>
      <c r="GG208" s="103"/>
      <c r="GH208" s="104"/>
      <c r="GI208" s="46"/>
      <c r="GJ208" s="129"/>
      <c r="GK208" s="103"/>
      <c r="GL208" s="104"/>
      <c r="GM208" s="46"/>
      <c r="GN208" s="129"/>
      <c r="GO208" s="103"/>
      <c r="GP208" s="104"/>
      <c r="GQ208" s="46"/>
      <c r="GR208" s="129"/>
      <c r="GS208" s="103"/>
      <c r="GT208" s="104"/>
      <c r="GU208" s="46"/>
      <c r="GV208" s="129"/>
      <c r="GW208" s="103"/>
      <c r="GX208" s="104"/>
      <c r="GY208" s="46"/>
      <c r="GZ208" s="129"/>
      <c r="HA208" s="103"/>
      <c r="HB208" s="104"/>
      <c r="HC208" s="46"/>
      <c r="HD208" s="129"/>
      <c r="HE208" s="103"/>
      <c r="HF208" s="104"/>
      <c r="HG208" s="46"/>
      <c r="HH208" s="129"/>
      <c r="HI208" s="103"/>
      <c r="HJ208" s="104"/>
      <c r="HK208" s="46"/>
      <c r="HL208" s="129"/>
      <c r="HM208" s="103"/>
      <c r="HN208" s="104"/>
      <c r="HO208" s="46"/>
      <c r="HP208" s="129"/>
      <c r="HQ208" s="103"/>
      <c r="HR208" s="104"/>
      <c r="HS208" s="46"/>
      <c r="HT208" s="129"/>
      <c r="HU208" s="103"/>
      <c r="HV208" s="104"/>
      <c r="HW208" s="46"/>
      <c r="HX208" s="129"/>
      <c r="HY208" s="103"/>
      <c r="HZ208" s="104"/>
      <c r="IA208" s="46"/>
      <c r="IB208" s="129"/>
      <c r="IC208" s="103"/>
      <c r="ID208" s="104"/>
      <c r="IE208" s="46"/>
      <c r="IF208" s="129"/>
      <c r="IG208" s="103"/>
      <c r="IH208" s="104"/>
      <c r="II208" s="46"/>
      <c r="IJ208" s="129"/>
      <c r="IK208" s="103"/>
      <c r="IL208" s="104"/>
      <c r="IM208" s="46"/>
      <c r="IN208" s="129"/>
      <c r="IO208" s="103"/>
      <c r="IP208" s="104"/>
      <c r="IQ208" s="46"/>
      <c r="IR208" s="129"/>
      <c r="IS208" s="103"/>
      <c r="IT208" s="104"/>
      <c r="IU208" s="46"/>
      <c r="IV208" s="129"/>
    </row>
    <row r="209" spans="7:256">
      <c r="G209" s="46"/>
      <c r="H209" s="129"/>
      <c r="I209" s="103"/>
      <c r="J209" s="104"/>
      <c r="K209" s="46"/>
      <c r="L209" s="129"/>
      <c r="M209" s="103"/>
      <c r="N209" s="104"/>
      <c r="O209" s="46"/>
      <c r="P209" s="129"/>
      <c r="Q209" s="103"/>
      <c r="R209" s="104"/>
      <c r="S209" s="46"/>
      <c r="T209" s="129"/>
      <c r="U209" s="103"/>
      <c r="V209" s="104"/>
      <c r="W209" s="46"/>
      <c r="X209" s="129"/>
      <c r="Y209" s="103"/>
      <c r="Z209" s="104"/>
      <c r="AA209" s="46"/>
      <c r="AB209" s="129"/>
      <c r="AC209" s="103"/>
      <c r="AD209" s="104"/>
      <c r="AE209" s="46"/>
      <c r="AF209" s="129"/>
      <c r="AG209" s="103"/>
      <c r="AH209" s="104"/>
      <c r="AI209" s="46"/>
      <c r="AJ209" s="129"/>
      <c r="AK209" s="103"/>
      <c r="AL209" s="104"/>
      <c r="AM209" s="46"/>
      <c r="AN209" s="129"/>
      <c r="AO209" s="103"/>
      <c r="AP209" s="104"/>
      <c r="AQ209" s="46"/>
      <c r="AR209" s="129"/>
      <c r="AS209" s="103"/>
      <c r="AT209" s="104"/>
      <c r="AU209" s="46"/>
      <c r="AV209" s="129"/>
      <c r="AW209" s="103"/>
      <c r="AX209" s="104"/>
      <c r="AY209" s="46"/>
      <c r="AZ209" s="129"/>
      <c r="BA209" s="103"/>
      <c r="BB209" s="104"/>
      <c r="BC209" s="46"/>
      <c r="BD209" s="129"/>
      <c r="BE209" s="103"/>
      <c r="BF209" s="104"/>
      <c r="BG209" s="46"/>
      <c r="BH209" s="129"/>
      <c r="BI209" s="103"/>
      <c r="BJ209" s="104"/>
      <c r="BK209" s="46"/>
      <c r="BL209" s="129"/>
      <c r="BM209" s="103"/>
      <c r="BN209" s="104"/>
      <c r="BO209" s="46"/>
      <c r="BP209" s="129"/>
      <c r="BQ209" s="103"/>
      <c r="BR209" s="104"/>
      <c r="BS209" s="46"/>
      <c r="BT209" s="129"/>
      <c r="BU209" s="103"/>
      <c r="BV209" s="104"/>
      <c r="BW209" s="46"/>
      <c r="BX209" s="129"/>
      <c r="BY209" s="103"/>
      <c r="BZ209" s="104"/>
      <c r="CA209" s="46"/>
      <c r="CB209" s="129"/>
      <c r="CC209" s="103"/>
      <c r="CD209" s="104"/>
      <c r="CE209" s="46"/>
      <c r="CF209" s="129"/>
      <c r="CG209" s="103"/>
      <c r="CH209" s="104"/>
      <c r="CI209" s="46"/>
      <c r="CJ209" s="129"/>
      <c r="CK209" s="103"/>
      <c r="CL209" s="104"/>
      <c r="CM209" s="46"/>
      <c r="CN209" s="129"/>
      <c r="CO209" s="103"/>
      <c r="CP209" s="104"/>
      <c r="CQ209" s="46"/>
      <c r="CR209" s="129"/>
      <c r="CS209" s="103"/>
      <c r="CT209" s="104"/>
      <c r="CU209" s="46"/>
      <c r="CV209" s="129"/>
      <c r="CW209" s="103"/>
      <c r="CX209" s="104"/>
      <c r="CY209" s="46"/>
      <c r="CZ209" s="129"/>
      <c r="DA209" s="103"/>
      <c r="DB209" s="104"/>
      <c r="DC209" s="46"/>
      <c r="DD209" s="129"/>
      <c r="DE209" s="103"/>
      <c r="DF209" s="104"/>
      <c r="DG209" s="46"/>
      <c r="DH209" s="129"/>
      <c r="DI209" s="103"/>
      <c r="DJ209" s="104"/>
      <c r="DK209" s="46"/>
      <c r="DL209" s="129"/>
      <c r="DM209" s="103"/>
      <c r="DN209" s="104"/>
      <c r="DO209" s="46"/>
      <c r="DP209" s="129"/>
      <c r="DQ209" s="103"/>
      <c r="DR209" s="104"/>
      <c r="DS209" s="46"/>
      <c r="DT209" s="129"/>
      <c r="DU209" s="103"/>
      <c r="DV209" s="104"/>
      <c r="DW209" s="46"/>
      <c r="DX209" s="129"/>
      <c r="DY209" s="103"/>
      <c r="DZ209" s="104"/>
      <c r="EA209" s="46"/>
      <c r="EB209" s="129"/>
      <c r="EC209" s="103"/>
      <c r="ED209" s="104"/>
      <c r="EE209" s="46"/>
      <c r="EF209" s="129"/>
      <c r="EG209" s="103"/>
      <c r="EH209" s="104"/>
      <c r="EI209" s="46"/>
      <c r="EJ209" s="129"/>
      <c r="EK209" s="103"/>
      <c r="EL209" s="104"/>
      <c r="EM209" s="46"/>
      <c r="EN209" s="129"/>
      <c r="EO209" s="103"/>
      <c r="EP209" s="104"/>
      <c r="EQ209" s="46"/>
      <c r="ER209" s="129"/>
      <c r="ES209" s="103"/>
      <c r="ET209" s="104"/>
      <c r="EU209" s="46"/>
      <c r="EV209" s="129"/>
      <c r="EW209" s="103"/>
      <c r="EX209" s="104"/>
      <c r="EY209" s="46"/>
      <c r="EZ209" s="129"/>
      <c r="FA209" s="103"/>
      <c r="FB209" s="104"/>
      <c r="FC209" s="46"/>
      <c r="FD209" s="129"/>
      <c r="FE209" s="103"/>
      <c r="FF209" s="104"/>
      <c r="FG209" s="46"/>
      <c r="FH209" s="129"/>
      <c r="FI209" s="103"/>
      <c r="FJ209" s="104"/>
      <c r="FK209" s="46"/>
      <c r="FL209" s="129"/>
      <c r="FM209" s="103"/>
      <c r="FN209" s="104"/>
      <c r="FO209" s="46"/>
      <c r="FP209" s="129"/>
      <c r="FQ209" s="103"/>
      <c r="FR209" s="104"/>
      <c r="FS209" s="46"/>
      <c r="FT209" s="129"/>
      <c r="FU209" s="103"/>
      <c r="FV209" s="104"/>
      <c r="FW209" s="46"/>
      <c r="FX209" s="129"/>
      <c r="FY209" s="103"/>
      <c r="FZ209" s="104"/>
      <c r="GA209" s="46"/>
      <c r="GB209" s="129"/>
      <c r="GC209" s="103"/>
      <c r="GD209" s="104"/>
      <c r="GE209" s="46"/>
      <c r="GF209" s="129"/>
      <c r="GG209" s="103"/>
      <c r="GH209" s="104"/>
      <c r="GI209" s="46"/>
      <c r="GJ209" s="129"/>
      <c r="GK209" s="103"/>
      <c r="GL209" s="104"/>
      <c r="GM209" s="46"/>
      <c r="GN209" s="129"/>
      <c r="GO209" s="103"/>
      <c r="GP209" s="104"/>
      <c r="GQ209" s="46"/>
      <c r="GR209" s="129"/>
      <c r="GS209" s="103"/>
      <c r="GT209" s="104"/>
      <c r="GU209" s="46"/>
      <c r="GV209" s="129"/>
      <c r="GW209" s="103"/>
      <c r="GX209" s="104"/>
      <c r="GY209" s="46"/>
      <c r="GZ209" s="129"/>
      <c r="HA209" s="103"/>
      <c r="HB209" s="104"/>
      <c r="HC209" s="46"/>
      <c r="HD209" s="129"/>
      <c r="HE209" s="103"/>
      <c r="HF209" s="104"/>
      <c r="HG209" s="46"/>
      <c r="HH209" s="129"/>
      <c r="HI209" s="103"/>
      <c r="HJ209" s="104"/>
      <c r="HK209" s="46"/>
      <c r="HL209" s="129"/>
      <c r="HM209" s="103"/>
      <c r="HN209" s="104"/>
      <c r="HO209" s="46"/>
      <c r="HP209" s="129"/>
      <c r="HQ209" s="103"/>
      <c r="HR209" s="104"/>
      <c r="HS209" s="46"/>
      <c r="HT209" s="129"/>
      <c r="HU209" s="103"/>
      <c r="HV209" s="104"/>
      <c r="HW209" s="46"/>
      <c r="HX209" s="129"/>
      <c r="HY209" s="103"/>
      <c r="HZ209" s="104"/>
      <c r="IA209" s="46"/>
      <c r="IB209" s="129"/>
      <c r="IC209" s="103"/>
      <c r="ID209" s="104"/>
      <c r="IE209" s="46"/>
      <c r="IF209" s="129"/>
      <c r="IG209" s="103"/>
      <c r="IH209" s="104"/>
      <c r="II209" s="46"/>
      <c r="IJ209" s="129"/>
      <c r="IK209" s="103"/>
      <c r="IL209" s="104"/>
      <c r="IM209" s="46"/>
      <c r="IN209" s="129"/>
      <c r="IO209" s="103"/>
      <c r="IP209" s="104"/>
      <c r="IQ209" s="46"/>
      <c r="IR209" s="129"/>
      <c r="IS209" s="103"/>
      <c r="IT209" s="104"/>
      <c r="IU209" s="46"/>
      <c r="IV209" s="129"/>
    </row>
    <row r="210" spans="7:256">
      <c r="G210" s="46"/>
      <c r="H210" s="129"/>
      <c r="I210" s="103"/>
      <c r="J210" s="104"/>
      <c r="K210" s="46"/>
      <c r="L210" s="129"/>
      <c r="M210" s="103"/>
      <c r="N210" s="104"/>
      <c r="O210" s="46"/>
      <c r="P210" s="129"/>
      <c r="Q210" s="103"/>
      <c r="R210" s="104"/>
      <c r="S210" s="46"/>
      <c r="T210" s="129"/>
      <c r="U210" s="103"/>
      <c r="V210" s="104"/>
      <c r="W210" s="46"/>
      <c r="X210" s="129"/>
      <c r="Y210" s="103"/>
      <c r="Z210" s="104"/>
      <c r="AA210" s="46"/>
      <c r="AB210" s="129"/>
      <c r="AC210" s="103"/>
      <c r="AD210" s="104"/>
      <c r="AE210" s="46"/>
      <c r="AF210" s="129"/>
      <c r="AG210" s="103"/>
      <c r="AH210" s="104"/>
      <c r="AI210" s="46"/>
      <c r="AJ210" s="129"/>
      <c r="AK210" s="103"/>
      <c r="AL210" s="104"/>
      <c r="AM210" s="46"/>
      <c r="AN210" s="129"/>
      <c r="AO210" s="103"/>
      <c r="AP210" s="104"/>
      <c r="AQ210" s="46"/>
      <c r="AR210" s="129"/>
      <c r="AS210" s="103"/>
      <c r="AT210" s="104"/>
      <c r="AU210" s="46"/>
      <c r="AV210" s="129"/>
      <c r="AW210" s="103"/>
      <c r="AX210" s="104"/>
      <c r="AY210" s="46"/>
      <c r="AZ210" s="129"/>
      <c r="BA210" s="103"/>
      <c r="BB210" s="104"/>
      <c r="BC210" s="46"/>
      <c r="BD210" s="129"/>
      <c r="BE210" s="103"/>
      <c r="BF210" s="104"/>
      <c r="BG210" s="46"/>
      <c r="BH210" s="129"/>
      <c r="BI210" s="103"/>
      <c r="BJ210" s="104"/>
      <c r="BK210" s="46"/>
      <c r="BL210" s="129"/>
      <c r="BM210" s="103"/>
      <c r="BN210" s="104"/>
      <c r="BO210" s="46"/>
      <c r="BP210" s="129"/>
      <c r="BQ210" s="103"/>
      <c r="BR210" s="104"/>
      <c r="BS210" s="46"/>
      <c r="BT210" s="129"/>
      <c r="BU210" s="103"/>
      <c r="BV210" s="104"/>
      <c r="BW210" s="46"/>
      <c r="BX210" s="129"/>
      <c r="BY210" s="103"/>
      <c r="BZ210" s="104"/>
      <c r="CA210" s="46"/>
      <c r="CB210" s="129"/>
      <c r="CC210" s="103"/>
      <c r="CD210" s="104"/>
      <c r="CE210" s="46"/>
      <c r="CF210" s="129"/>
      <c r="CG210" s="103"/>
      <c r="CH210" s="104"/>
      <c r="CI210" s="46"/>
      <c r="CJ210" s="129"/>
      <c r="CK210" s="103"/>
      <c r="CL210" s="104"/>
      <c r="CM210" s="46"/>
      <c r="CN210" s="129"/>
      <c r="CO210" s="103"/>
      <c r="CP210" s="104"/>
      <c r="CQ210" s="46"/>
      <c r="CR210" s="129"/>
      <c r="CS210" s="103"/>
      <c r="CT210" s="104"/>
      <c r="CU210" s="46"/>
      <c r="CV210" s="129"/>
      <c r="CW210" s="103"/>
      <c r="CX210" s="104"/>
      <c r="CY210" s="46"/>
      <c r="CZ210" s="129"/>
      <c r="DA210" s="103"/>
      <c r="DB210" s="104"/>
      <c r="DC210" s="46"/>
      <c r="DD210" s="129"/>
      <c r="DE210" s="103"/>
      <c r="DF210" s="104"/>
      <c r="DG210" s="46"/>
      <c r="DH210" s="129"/>
      <c r="DI210" s="103"/>
      <c r="DJ210" s="104"/>
      <c r="DK210" s="46"/>
      <c r="DL210" s="129"/>
      <c r="DM210" s="103"/>
      <c r="DN210" s="104"/>
      <c r="DO210" s="46"/>
      <c r="DP210" s="129"/>
      <c r="DQ210" s="103"/>
      <c r="DR210" s="104"/>
      <c r="DS210" s="46"/>
      <c r="DT210" s="129"/>
      <c r="DU210" s="103"/>
      <c r="DV210" s="104"/>
      <c r="DW210" s="46"/>
      <c r="DX210" s="129"/>
      <c r="DY210" s="103"/>
      <c r="DZ210" s="104"/>
      <c r="EA210" s="46"/>
      <c r="EB210" s="129"/>
      <c r="EC210" s="103"/>
      <c r="ED210" s="104"/>
      <c r="EE210" s="46"/>
      <c r="EF210" s="129"/>
      <c r="EG210" s="103"/>
      <c r="EH210" s="104"/>
      <c r="EI210" s="46"/>
      <c r="EJ210" s="129"/>
      <c r="EK210" s="103"/>
      <c r="EL210" s="104"/>
      <c r="EM210" s="46"/>
      <c r="EN210" s="129"/>
      <c r="EO210" s="103"/>
      <c r="EP210" s="104"/>
      <c r="EQ210" s="46"/>
      <c r="ER210" s="129"/>
      <c r="ES210" s="103"/>
      <c r="ET210" s="104"/>
      <c r="EU210" s="46"/>
      <c r="EV210" s="129"/>
      <c r="EW210" s="103"/>
      <c r="EX210" s="104"/>
      <c r="EY210" s="46"/>
      <c r="EZ210" s="129"/>
      <c r="FA210" s="103"/>
      <c r="FB210" s="104"/>
      <c r="FC210" s="46"/>
      <c r="FD210" s="129"/>
      <c r="FE210" s="103"/>
      <c r="FF210" s="104"/>
      <c r="FG210" s="46"/>
      <c r="FH210" s="129"/>
      <c r="FI210" s="103"/>
      <c r="FJ210" s="104"/>
      <c r="FK210" s="46"/>
      <c r="FL210" s="129"/>
      <c r="FM210" s="103"/>
      <c r="FN210" s="104"/>
      <c r="FO210" s="46"/>
      <c r="FP210" s="129"/>
      <c r="FQ210" s="103"/>
      <c r="FR210" s="104"/>
      <c r="FS210" s="46"/>
      <c r="FT210" s="129"/>
      <c r="FU210" s="103"/>
      <c r="FV210" s="104"/>
      <c r="FW210" s="46"/>
      <c r="FX210" s="129"/>
      <c r="FY210" s="103"/>
      <c r="FZ210" s="104"/>
      <c r="GA210" s="46"/>
      <c r="GB210" s="129"/>
      <c r="GC210" s="103"/>
      <c r="GD210" s="104"/>
      <c r="GE210" s="46"/>
      <c r="GF210" s="129"/>
      <c r="GG210" s="103"/>
      <c r="GH210" s="104"/>
      <c r="GI210" s="46"/>
      <c r="GJ210" s="129"/>
      <c r="GK210" s="103"/>
      <c r="GL210" s="104"/>
      <c r="GM210" s="46"/>
      <c r="GN210" s="129"/>
      <c r="GO210" s="103"/>
      <c r="GP210" s="104"/>
      <c r="GQ210" s="46"/>
      <c r="GR210" s="129"/>
      <c r="GS210" s="103"/>
      <c r="GT210" s="104"/>
      <c r="GU210" s="46"/>
      <c r="GV210" s="129"/>
      <c r="GW210" s="103"/>
      <c r="GX210" s="104"/>
      <c r="GY210" s="46"/>
      <c r="GZ210" s="129"/>
      <c r="HA210" s="103"/>
      <c r="HB210" s="104"/>
      <c r="HC210" s="46"/>
      <c r="HD210" s="129"/>
      <c r="HE210" s="103"/>
      <c r="HF210" s="104"/>
      <c r="HG210" s="46"/>
      <c r="HH210" s="129"/>
      <c r="HI210" s="103"/>
      <c r="HJ210" s="104"/>
      <c r="HK210" s="46"/>
      <c r="HL210" s="129"/>
      <c r="HM210" s="103"/>
      <c r="HN210" s="104"/>
      <c r="HO210" s="46"/>
      <c r="HP210" s="129"/>
      <c r="HQ210" s="103"/>
      <c r="HR210" s="104"/>
      <c r="HS210" s="46"/>
      <c r="HT210" s="129"/>
      <c r="HU210" s="103"/>
      <c r="HV210" s="104"/>
      <c r="HW210" s="46"/>
      <c r="HX210" s="129"/>
      <c r="HY210" s="103"/>
      <c r="HZ210" s="104"/>
      <c r="IA210" s="46"/>
      <c r="IB210" s="129"/>
      <c r="IC210" s="103"/>
      <c r="ID210" s="104"/>
      <c r="IE210" s="46"/>
      <c r="IF210" s="129"/>
      <c r="IG210" s="103"/>
      <c r="IH210" s="104"/>
      <c r="II210" s="46"/>
      <c r="IJ210" s="129"/>
      <c r="IK210" s="103"/>
      <c r="IL210" s="104"/>
      <c r="IM210" s="46"/>
      <c r="IN210" s="129"/>
      <c r="IO210" s="103"/>
      <c r="IP210" s="104"/>
      <c r="IQ210" s="46"/>
      <c r="IR210" s="129"/>
      <c r="IS210" s="103"/>
      <c r="IT210" s="104"/>
      <c r="IU210" s="46"/>
      <c r="IV210" s="129"/>
    </row>
    <row r="211" spans="7:256">
      <c r="G211" s="46"/>
      <c r="H211" s="129"/>
      <c r="I211" s="103"/>
      <c r="J211" s="104"/>
      <c r="K211" s="46"/>
      <c r="L211" s="129"/>
      <c r="M211" s="103"/>
      <c r="N211" s="104"/>
      <c r="O211" s="46"/>
      <c r="P211" s="129"/>
      <c r="Q211" s="103"/>
      <c r="R211" s="104"/>
      <c r="S211" s="46"/>
      <c r="T211" s="129"/>
      <c r="U211" s="103"/>
      <c r="V211" s="104"/>
      <c r="W211" s="46"/>
      <c r="X211" s="129"/>
      <c r="Y211" s="103"/>
      <c r="Z211" s="104"/>
      <c r="AA211" s="46"/>
      <c r="AB211" s="129"/>
      <c r="AC211" s="103"/>
      <c r="AD211" s="104"/>
      <c r="AE211" s="46"/>
      <c r="AF211" s="129"/>
      <c r="AG211" s="103"/>
      <c r="AH211" s="104"/>
      <c r="AI211" s="46"/>
      <c r="AJ211" s="129"/>
      <c r="AK211" s="103"/>
      <c r="AL211" s="104"/>
      <c r="AM211" s="46"/>
      <c r="AN211" s="129"/>
      <c r="AO211" s="103"/>
      <c r="AP211" s="104"/>
      <c r="AQ211" s="46"/>
      <c r="AR211" s="129"/>
      <c r="AS211" s="103"/>
      <c r="AT211" s="104"/>
      <c r="AU211" s="46"/>
      <c r="AV211" s="129"/>
      <c r="AW211" s="103"/>
      <c r="AX211" s="104"/>
      <c r="AY211" s="46"/>
      <c r="AZ211" s="129"/>
      <c r="BA211" s="103"/>
      <c r="BB211" s="104"/>
      <c r="BC211" s="46"/>
      <c r="BD211" s="129"/>
      <c r="BE211" s="103"/>
      <c r="BF211" s="104"/>
      <c r="BG211" s="46"/>
      <c r="BH211" s="129"/>
      <c r="BI211" s="103"/>
      <c r="BJ211" s="104"/>
      <c r="BK211" s="46"/>
      <c r="BL211" s="129"/>
      <c r="BM211" s="103"/>
      <c r="BN211" s="104"/>
      <c r="BO211" s="46"/>
      <c r="BP211" s="129"/>
      <c r="BQ211" s="103"/>
      <c r="BR211" s="104"/>
      <c r="BS211" s="46"/>
      <c r="BT211" s="129"/>
      <c r="BU211" s="103"/>
      <c r="BV211" s="104"/>
      <c r="BW211" s="46"/>
      <c r="BX211" s="129"/>
      <c r="BY211" s="103"/>
      <c r="BZ211" s="104"/>
      <c r="CA211" s="46"/>
      <c r="CB211" s="129"/>
      <c r="CC211" s="103"/>
      <c r="CD211" s="104"/>
      <c r="CE211" s="46"/>
      <c r="CF211" s="129"/>
      <c r="CG211" s="103"/>
      <c r="CH211" s="104"/>
      <c r="CI211" s="46"/>
      <c r="CJ211" s="129"/>
      <c r="CK211" s="103"/>
      <c r="CL211" s="104"/>
      <c r="CM211" s="46"/>
      <c r="CN211" s="129"/>
      <c r="CO211" s="103"/>
      <c r="CP211" s="104"/>
      <c r="CQ211" s="46"/>
      <c r="CR211" s="129"/>
      <c r="CS211" s="103"/>
      <c r="CT211" s="104"/>
      <c r="CU211" s="46"/>
      <c r="CV211" s="129"/>
      <c r="CW211" s="103"/>
      <c r="CX211" s="104"/>
      <c r="CY211" s="46"/>
      <c r="CZ211" s="129"/>
      <c r="DA211" s="103"/>
      <c r="DB211" s="104"/>
      <c r="DC211" s="46"/>
      <c r="DD211" s="129"/>
      <c r="DE211" s="103"/>
      <c r="DF211" s="104"/>
      <c r="DG211" s="46"/>
      <c r="DH211" s="129"/>
      <c r="DI211" s="103"/>
      <c r="DJ211" s="104"/>
      <c r="DK211" s="46"/>
      <c r="DL211" s="129"/>
      <c r="DM211" s="103"/>
      <c r="DN211" s="104"/>
      <c r="DO211" s="46"/>
      <c r="DP211" s="129"/>
      <c r="DQ211" s="103"/>
      <c r="DR211" s="104"/>
      <c r="DS211" s="46"/>
      <c r="DT211" s="129"/>
      <c r="DU211" s="103"/>
      <c r="DV211" s="104"/>
      <c r="DW211" s="46"/>
      <c r="DX211" s="129"/>
      <c r="DY211" s="103"/>
      <c r="DZ211" s="104"/>
      <c r="EA211" s="46"/>
      <c r="EB211" s="129"/>
      <c r="EC211" s="103"/>
      <c r="ED211" s="104"/>
      <c r="EE211" s="46"/>
      <c r="EF211" s="129"/>
      <c r="EG211" s="103"/>
      <c r="EH211" s="104"/>
      <c r="EI211" s="46"/>
      <c r="EJ211" s="129"/>
      <c r="EK211" s="103"/>
      <c r="EL211" s="104"/>
      <c r="EM211" s="46"/>
      <c r="EN211" s="129"/>
      <c r="EO211" s="103"/>
      <c r="EP211" s="104"/>
      <c r="EQ211" s="46"/>
      <c r="ER211" s="129"/>
      <c r="ES211" s="103"/>
      <c r="ET211" s="104"/>
      <c r="EU211" s="46"/>
      <c r="EV211" s="129"/>
      <c r="EW211" s="103"/>
      <c r="EX211" s="104"/>
      <c r="EY211" s="46"/>
      <c r="EZ211" s="129"/>
      <c r="FA211" s="103"/>
      <c r="FB211" s="104"/>
      <c r="FC211" s="46"/>
      <c r="FD211" s="129"/>
      <c r="FE211" s="103"/>
      <c r="FF211" s="104"/>
      <c r="FG211" s="46"/>
      <c r="FH211" s="129"/>
      <c r="FI211" s="103"/>
      <c r="FJ211" s="104"/>
      <c r="FK211" s="46"/>
      <c r="FL211" s="129"/>
      <c r="FM211" s="103"/>
      <c r="FN211" s="104"/>
      <c r="FO211" s="46"/>
      <c r="FP211" s="129"/>
      <c r="FQ211" s="103"/>
      <c r="FR211" s="104"/>
      <c r="FS211" s="46"/>
      <c r="FT211" s="129"/>
      <c r="FU211" s="103"/>
      <c r="FV211" s="104"/>
      <c r="FW211" s="46"/>
      <c r="FX211" s="129"/>
      <c r="FY211" s="103"/>
      <c r="FZ211" s="104"/>
      <c r="GA211" s="46"/>
      <c r="GB211" s="129"/>
      <c r="GC211" s="103"/>
      <c r="GD211" s="104"/>
      <c r="GE211" s="46"/>
      <c r="GF211" s="129"/>
      <c r="GG211" s="103"/>
      <c r="GH211" s="104"/>
      <c r="GI211" s="46"/>
      <c r="GJ211" s="129"/>
      <c r="GK211" s="103"/>
      <c r="GL211" s="104"/>
      <c r="GM211" s="46"/>
      <c r="GN211" s="129"/>
      <c r="GO211" s="103"/>
      <c r="GP211" s="104"/>
      <c r="GQ211" s="46"/>
      <c r="GR211" s="129"/>
      <c r="GS211" s="103"/>
      <c r="GT211" s="104"/>
      <c r="GU211" s="46"/>
      <c r="GV211" s="129"/>
      <c r="GW211" s="103"/>
      <c r="GX211" s="104"/>
      <c r="GY211" s="46"/>
      <c r="GZ211" s="129"/>
      <c r="HA211" s="103"/>
      <c r="HB211" s="104"/>
      <c r="HC211" s="46"/>
      <c r="HD211" s="129"/>
      <c r="HE211" s="103"/>
      <c r="HF211" s="104"/>
      <c r="HG211" s="46"/>
      <c r="HH211" s="129"/>
      <c r="HI211" s="103"/>
      <c r="HJ211" s="104"/>
      <c r="HK211" s="46"/>
      <c r="HL211" s="129"/>
      <c r="HM211" s="103"/>
      <c r="HN211" s="104"/>
      <c r="HO211" s="46"/>
      <c r="HP211" s="129"/>
      <c r="HQ211" s="103"/>
      <c r="HR211" s="104"/>
      <c r="HS211" s="46"/>
      <c r="HT211" s="129"/>
      <c r="HU211" s="103"/>
      <c r="HV211" s="104"/>
      <c r="HW211" s="46"/>
      <c r="HX211" s="129"/>
      <c r="HY211" s="103"/>
      <c r="HZ211" s="104"/>
      <c r="IA211" s="46"/>
      <c r="IB211" s="129"/>
      <c r="IC211" s="103"/>
      <c r="ID211" s="104"/>
      <c r="IE211" s="46"/>
      <c r="IF211" s="129"/>
      <c r="IG211" s="103"/>
      <c r="IH211" s="104"/>
      <c r="II211" s="46"/>
      <c r="IJ211" s="129"/>
      <c r="IK211" s="103"/>
      <c r="IL211" s="104"/>
      <c r="IM211" s="46"/>
      <c r="IN211" s="129"/>
      <c r="IO211" s="103"/>
      <c r="IP211" s="104"/>
      <c r="IQ211" s="46"/>
      <c r="IR211" s="129"/>
      <c r="IS211" s="103"/>
      <c r="IT211" s="104"/>
      <c r="IU211" s="46"/>
      <c r="IV211" s="129"/>
    </row>
    <row r="212" spans="7:256">
      <c r="G212" s="46"/>
      <c r="H212" s="129"/>
      <c r="I212" s="103"/>
      <c r="J212" s="104"/>
      <c r="K212" s="46"/>
      <c r="L212" s="129"/>
      <c r="M212" s="103"/>
      <c r="N212" s="104"/>
      <c r="O212" s="46"/>
      <c r="P212" s="129"/>
      <c r="Q212" s="103"/>
      <c r="R212" s="104"/>
      <c r="S212" s="46"/>
      <c r="T212" s="129"/>
      <c r="U212" s="103"/>
      <c r="V212" s="104"/>
      <c r="W212" s="46"/>
      <c r="X212" s="129"/>
      <c r="Y212" s="103"/>
      <c r="Z212" s="104"/>
      <c r="AA212" s="46"/>
      <c r="AB212" s="129"/>
      <c r="AC212" s="103"/>
      <c r="AD212" s="104"/>
      <c r="AE212" s="46"/>
      <c r="AF212" s="129"/>
      <c r="AG212" s="103"/>
      <c r="AH212" s="104"/>
      <c r="AI212" s="46"/>
      <c r="AJ212" s="129"/>
      <c r="AK212" s="103"/>
      <c r="AL212" s="104"/>
      <c r="AM212" s="46"/>
      <c r="AN212" s="129"/>
      <c r="AO212" s="103"/>
      <c r="AP212" s="104"/>
      <c r="AQ212" s="46"/>
      <c r="AR212" s="129"/>
      <c r="AS212" s="103"/>
      <c r="AT212" s="104"/>
      <c r="AU212" s="46"/>
      <c r="AV212" s="129"/>
      <c r="AW212" s="103"/>
      <c r="AX212" s="104"/>
      <c r="AY212" s="46"/>
      <c r="AZ212" s="129"/>
      <c r="BA212" s="103"/>
      <c r="BB212" s="104"/>
      <c r="BC212" s="46"/>
      <c r="BD212" s="129"/>
      <c r="BE212" s="103"/>
      <c r="BF212" s="104"/>
      <c r="BG212" s="46"/>
      <c r="BH212" s="129"/>
      <c r="BI212" s="103"/>
      <c r="BJ212" s="104"/>
      <c r="BK212" s="46"/>
      <c r="BL212" s="129"/>
      <c r="BM212" s="103"/>
      <c r="BN212" s="104"/>
      <c r="BO212" s="46"/>
      <c r="BP212" s="129"/>
      <c r="BQ212" s="103"/>
      <c r="BR212" s="104"/>
      <c r="BS212" s="46"/>
      <c r="BT212" s="129"/>
      <c r="BU212" s="103"/>
      <c r="BV212" s="104"/>
      <c r="BW212" s="46"/>
      <c r="BX212" s="129"/>
      <c r="BY212" s="103"/>
      <c r="BZ212" s="104"/>
      <c r="CA212" s="46"/>
      <c r="CB212" s="129"/>
      <c r="CC212" s="103"/>
      <c r="CD212" s="104"/>
      <c r="CE212" s="46"/>
      <c r="CF212" s="129"/>
      <c r="CG212" s="103"/>
      <c r="CH212" s="104"/>
      <c r="CI212" s="46"/>
      <c r="CJ212" s="129"/>
      <c r="CK212" s="103"/>
      <c r="CL212" s="104"/>
      <c r="CM212" s="46"/>
      <c r="CN212" s="129"/>
      <c r="CO212" s="103"/>
      <c r="CP212" s="104"/>
      <c r="CQ212" s="46"/>
      <c r="CR212" s="129"/>
      <c r="CS212" s="103"/>
      <c r="CT212" s="104"/>
      <c r="CU212" s="46"/>
      <c r="CV212" s="129"/>
      <c r="CW212" s="103"/>
      <c r="CX212" s="104"/>
      <c r="CY212" s="46"/>
      <c r="CZ212" s="129"/>
      <c r="DA212" s="103"/>
      <c r="DB212" s="104"/>
      <c r="DC212" s="46"/>
      <c r="DD212" s="129"/>
      <c r="DE212" s="103"/>
      <c r="DF212" s="104"/>
      <c r="DG212" s="46"/>
      <c r="DH212" s="129"/>
      <c r="DI212" s="103"/>
      <c r="DJ212" s="104"/>
      <c r="DK212" s="46"/>
      <c r="DL212" s="129"/>
      <c r="DM212" s="103"/>
      <c r="DN212" s="104"/>
      <c r="DO212" s="46"/>
      <c r="DP212" s="129"/>
      <c r="DQ212" s="103"/>
      <c r="DR212" s="104"/>
      <c r="DS212" s="46"/>
      <c r="DT212" s="129"/>
      <c r="DU212" s="103"/>
      <c r="DV212" s="104"/>
      <c r="DW212" s="46"/>
      <c r="DX212" s="129"/>
      <c r="DY212" s="103"/>
      <c r="DZ212" s="104"/>
      <c r="EA212" s="46"/>
      <c r="EB212" s="129"/>
      <c r="EC212" s="103"/>
      <c r="ED212" s="104"/>
      <c r="EE212" s="46"/>
      <c r="EF212" s="129"/>
      <c r="EG212" s="103"/>
      <c r="EH212" s="104"/>
      <c r="EI212" s="46"/>
      <c r="EJ212" s="129"/>
      <c r="EK212" s="103"/>
      <c r="EL212" s="104"/>
      <c r="EM212" s="46"/>
      <c r="EN212" s="129"/>
      <c r="EO212" s="103"/>
      <c r="EP212" s="104"/>
      <c r="EQ212" s="46"/>
      <c r="ER212" s="129"/>
      <c r="ES212" s="103"/>
      <c r="ET212" s="104"/>
      <c r="EU212" s="46"/>
      <c r="EV212" s="129"/>
      <c r="EW212" s="103"/>
      <c r="EX212" s="104"/>
      <c r="EY212" s="46"/>
      <c r="EZ212" s="129"/>
      <c r="FA212" s="103"/>
      <c r="FB212" s="104"/>
      <c r="FC212" s="46"/>
      <c r="FD212" s="129"/>
      <c r="FE212" s="103"/>
      <c r="FF212" s="104"/>
      <c r="FG212" s="46"/>
      <c r="FH212" s="129"/>
      <c r="FI212" s="103"/>
      <c r="FJ212" s="104"/>
      <c r="FK212" s="46"/>
      <c r="FL212" s="129"/>
      <c r="FM212" s="103"/>
      <c r="FN212" s="104"/>
      <c r="FO212" s="46"/>
      <c r="FP212" s="129"/>
      <c r="FQ212" s="103"/>
      <c r="FR212" s="104"/>
      <c r="FS212" s="46"/>
      <c r="FT212" s="129"/>
      <c r="FU212" s="103"/>
      <c r="FV212" s="104"/>
      <c r="FW212" s="46"/>
      <c r="FX212" s="129"/>
      <c r="FY212" s="103"/>
      <c r="FZ212" s="104"/>
      <c r="GA212" s="46"/>
      <c r="GB212" s="129"/>
      <c r="GC212" s="103"/>
      <c r="GD212" s="104"/>
      <c r="GE212" s="46"/>
      <c r="GF212" s="129"/>
      <c r="GG212" s="103"/>
      <c r="GH212" s="104"/>
      <c r="GI212" s="46"/>
      <c r="GJ212" s="129"/>
      <c r="GK212" s="103"/>
      <c r="GL212" s="104"/>
      <c r="GM212" s="46"/>
      <c r="GN212" s="129"/>
      <c r="GO212" s="103"/>
      <c r="GP212" s="104"/>
      <c r="GQ212" s="46"/>
      <c r="GR212" s="129"/>
      <c r="GS212" s="103"/>
      <c r="GT212" s="104"/>
      <c r="GU212" s="46"/>
      <c r="GV212" s="129"/>
      <c r="GW212" s="103"/>
      <c r="GX212" s="104"/>
      <c r="GY212" s="46"/>
      <c r="GZ212" s="129"/>
      <c r="HA212" s="103"/>
      <c r="HB212" s="104"/>
      <c r="HC212" s="46"/>
      <c r="HD212" s="129"/>
      <c r="HE212" s="103"/>
      <c r="HF212" s="104"/>
      <c r="HG212" s="46"/>
      <c r="HH212" s="129"/>
      <c r="HI212" s="103"/>
      <c r="HJ212" s="104"/>
      <c r="HK212" s="46"/>
      <c r="HL212" s="129"/>
      <c r="HM212" s="103"/>
      <c r="HN212" s="104"/>
      <c r="HO212" s="46"/>
      <c r="HP212" s="129"/>
      <c r="HQ212" s="103"/>
      <c r="HR212" s="104"/>
      <c r="HS212" s="46"/>
      <c r="HT212" s="129"/>
      <c r="HU212" s="103"/>
      <c r="HV212" s="104"/>
      <c r="HW212" s="46"/>
      <c r="HX212" s="129"/>
      <c r="HY212" s="103"/>
      <c r="HZ212" s="104"/>
      <c r="IA212" s="46"/>
      <c r="IB212" s="129"/>
      <c r="IC212" s="103"/>
      <c r="ID212" s="104"/>
      <c r="IE212" s="46"/>
      <c r="IF212" s="129"/>
      <c r="IG212" s="103"/>
      <c r="IH212" s="104"/>
      <c r="II212" s="46"/>
      <c r="IJ212" s="129"/>
      <c r="IK212" s="103"/>
      <c r="IL212" s="104"/>
      <c r="IM212" s="46"/>
      <c r="IN212" s="129"/>
      <c r="IO212" s="103"/>
      <c r="IP212" s="104"/>
      <c r="IQ212" s="46"/>
      <c r="IR212" s="129"/>
      <c r="IS212" s="103"/>
      <c r="IT212" s="104"/>
      <c r="IU212" s="46"/>
      <c r="IV212" s="129"/>
    </row>
    <row r="213" spans="7:256">
      <c r="G213" s="46"/>
      <c r="H213" s="129"/>
      <c r="I213" s="103"/>
      <c r="J213" s="104"/>
      <c r="K213" s="46"/>
      <c r="L213" s="129"/>
      <c r="M213" s="103"/>
      <c r="N213" s="104"/>
      <c r="O213" s="46"/>
      <c r="P213" s="129"/>
      <c r="Q213" s="103"/>
      <c r="R213" s="104"/>
      <c r="S213" s="46"/>
      <c r="T213" s="129"/>
      <c r="U213" s="103"/>
      <c r="V213" s="104"/>
      <c r="W213" s="46"/>
      <c r="X213" s="129"/>
      <c r="Y213" s="103"/>
      <c r="Z213" s="104"/>
      <c r="AA213" s="46"/>
      <c r="AB213" s="129"/>
      <c r="AC213" s="103"/>
      <c r="AD213" s="104"/>
      <c r="AE213" s="46"/>
      <c r="AF213" s="129"/>
      <c r="AG213" s="103"/>
      <c r="AH213" s="104"/>
      <c r="AI213" s="46"/>
      <c r="AJ213" s="129"/>
      <c r="AK213" s="103"/>
      <c r="AL213" s="104"/>
      <c r="AM213" s="46"/>
      <c r="AN213" s="129"/>
      <c r="AO213" s="103"/>
      <c r="AP213" s="104"/>
      <c r="AQ213" s="46"/>
      <c r="AR213" s="129"/>
      <c r="AS213" s="103"/>
      <c r="AT213" s="104"/>
      <c r="AU213" s="46"/>
      <c r="AV213" s="129"/>
      <c r="AW213" s="103"/>
      <c r="AX213" s="104"/>
      <c r="AY213" s="46"/>
      <c r="AZ213" s="129"/>
      <c r="BA213" s="103"/>
      <c r="BB213" s="104"/>
      <c r="BC213" s="46"/>
      <c r="BD213" s="129"/>
      <c r="BE213" s="103"/>
      <c r="BF213" s="104"/>
      <c r="BG213" s="46"/>
      <c r="BH213" s="129"/>
      <c r="BI213" s="103"/>
      <c r="BJ213" s="104"/>
      <c r="BK213" s="46"/>
      <c r="BL213" s="129"/>
      <c r="BM213" s="103"/>
      <c r="BN213" s="104"/>
      <c r="BO213" s="46"/>
      <c r="BP213" s="129"/>
      <c r="BQ213" s="103"/>
      <c r="BR213" s="104"/>
      <c r="BS213" s="46"/>
      <c r="BT213" s="129"/>
      <c r="BU213" s="103"/>
      <c r="BV213" s="104"/>
      <c r="BW213" s="46"/>
      <c r="BX213" s="129"/>
      <c r="BY213" s="103"/>
      <c r="BZ213" s="104"/>
      <c r="CA213" s="46"/>
      <c r="CB213" s="129"/>
      <c r="CC213" s="103"/>
      <c r="CD213" s="104"/>
      <c r="CE213" s="46"/>
      <c r="CF213" s="129"/>
      <c r="CG213" s="103"/>
      <c r="CH213" s="104"/>
      <c r="CI213" s="46"/>
      <c r="CJ213" s="129"/>
      <c r="CK213" s="103"/>
      <c r="CL213" s="104"/>
      <c r="CM213" s="46"/>
      <c r="CN213" s="129"/>
      <c r="CO213" s="103"/>
      <c r="CP213" s="104"/>
      <c r="CQ213" s="46"/>
      <c r="CR213" s="129"/>
      <c r="CS213" s="103"/>
      <c r="CT213" s="104"/>
      <c r="CU213" s="46"/>
      <c r="CV213" s="129"/>
      <c r="CW213" s="103"/>
      <c r="CX213" s="104"/>
      <c r="CY213" s="46"/>
      <c r="CZ213" s="129"/>
      <c r="DA213" s="103"/>
      <c r="DB213" s="104"/>
      <c r="DC213" s="46"/>
      <c r="DD213" s="129"/>
      <c r="DE213" s="103"/>
      <c r="DF213" s="104"/>
      <c r="DG213" s="46"/>
      <c r="DH213" s="129"/>
      <c r="DI213" s="103"/>
      <c r="DJ213" s="104"/>
      <c r="DK213" s="46"/>
      <c r="DL213" s="129"/>
      <c r="DM213" s="103"/>
      <c r="DN213" s="104"/>
      <c r="DO213" s="46"/>
      <c r="DP213" s="129"/>
      <c r="DQ213" s="103"/>
      <c r="DR213" s="104"/>
      <c r="DS213" s="46"/>
      <c r="DT213" s="129"/>
      <c r="DU213" s="103"/>
      <c r="DV213" s="104"/>
      <c r="DW213" s="46"/>
      <c r="DX213" s="129"/>
      <c r="DY213" s="103"/>
      <c r="DZ213" s="104"/>
      <c r="EA213" s="46"/>
      <c r="EB213" s="129"/>
      <c r="EC213" s="103"/>
      <c r="ED213" s="104"/>
      <c r="EE213" s="46"/>
      <c r="EF213" s="129"/>
      <c r="EG213" s="103"/>
      <c r="EH213" s="104"/>
      <c r="EI213" s="46"/>
      <c r="EJ213" s="129"/>
      <c r="EK213" s="103"/>
      <c r="EL213" s="104"/>
      <c r="EM213" s="46"/>
      <c r="EN213" s="129"/>
      <c r="EO213" s="103"/>
      <c r="EP213" s="104"/>
      <c r="EQ213" s="46"/>
      <c r="ER213" s="129"/>
      <c r="ES213" s="103"/>
      <c r="ET213" s="104"/>
      <c r="EU213" s="46"/>
      <c r="EV213" s="129"/>
      <c r="EW213" s="103"/>
      <c r="EX213" s="104"/>
      <c r="EY213" s="46"/>
      <c r="EZ213" s="129"/>
      <c r="FA213" s="103"/>
      <c r="FB213" s="104"/>
      <c r="FC213" s="46"/>
      <c r="FD213" s="129"/>
      <c r="FE213" s="103"/>
      <c r="FF213" s="104"/>
      <c r="FG213" s="46"/>
      <c r="FH213" s="129"/>
      <c r="FI213" s="103"/>
      <c r="FJ213" s="104"/>
      <c r="FK213" s="46"/>
      <c r="FL213" s="129"/>
      <c r="FM213" s="103"/>
      <c r="FN213" s="104"/>
      <c r="FO213" s="46"/>
      <c r="FP213" s="129"/>
      <c r="FQ213" s="103"/>
      <c r="FR213" s="104"/>
      <c r="FS213" s="46"/>
      <c r="FT213" s="129"/>
      <c r="FU213" s="103"/>
      <c r="FV213" s="104"/>
      <c r="FW213" s="46"/>
      <c r="FX213" s="129"/>
      <c r="FY213" s="103"/>
      <c r="FZ213" s="104"/>
      <c r="GA213" s="46"/>
      <c r="GB213" s="129"/>
      <c r="GC213" s="103"/>
      <c r="GD213" s="104"/>
      <c r="GE213" s="46"/>
      <c r="GF213" s="129"/>
      <c r="GG213" s="103"/>
      <c r="GH213" s="104"/>
      <c r="GI213" s="46"/>
      <c r="GJ213" s="129"/>
      <c r="GK213" s="103"/>
      <c r="GL213" s="104"/>
      <c r="GM213" s="46"/>
      <c r="GN213" s="129"/>
      <c r="GO213" s="103"/>
      <c r="GP213" s="104"/>
      <c r="GQ213" s="46"/>
      <c r="GR213" s="129"/>
      <c r="GS213" s="103"/>
      <c r="GT213" s="104"/>
      <c r="GU213" s="46"/>
      <c r="GV213" s="129"/>
      <c r="GW213" s="103"/>
      <c r="GX213" s="104"/>
      <c r="GY213" s="46"/>
      <c r="GZ213" s="129"/>
      <c r="HA213" s="103"/>
      <c r="HB213" s="104"/>
      <c r="HC213" s="46"/>
      <c r="HD213" s="129"/>
      <c r="HE213" s="103"/>
      <c r="HF213" s="104"/>
      <c r="HG213" s="46"/>
      <c r="HH213" s="129"/>
      <c r="HI213" s="103"/>
      <c r="HJ213" s="104"/>
      <c r="HK213" s="46"/>
      <c r="HL213" s="129"/>
      <c r="HM213" s="103"/>
      <c r="HN213" s="104"/>
      <c r="HO213" s="46"/>
      <c r="HP213" s="129"/>
      <c r="HQ213" s="103"/>
      <c r="HR213" s="104"/>
      <c r="HS213" s="46"/>
      <c r="HT213" s="129"/>
      <c r="HU213" s="103"/>
      <c r="HV213" s="104"/>
      <c r="HW213" s="46"/>
      <c r="HX213" s="129"/>
      <c r="HY213" s="103"/>
      <c r="HZ213" s="104"/>
      <c r="IA213" s="46"/>
      <c r="IB213" s="129"/>
      <c r="IC213" s="103"/>
      <c r="ID213" s="104"/>
      <c r="IE213" s="46"/>
      <c r="IF213" s="129"/>
      <c r="IG213" s="103"/>
      <c r="IH213" s="104"/>
      <c r="II213" s="46"/>
      <c r="IJ213" s="129"/>
      <c r="IK213" s="103"/>
      <c r="IL213" s="104"/>
      <c r="IM213" s="46"/>
      <c r="IN213" s="129"/>
      <c r="IO213" s="103"/>
      <c r="IP213" s="104"/>
      <c r="IQ213" s="46"/>
      <c r="IR213" s="129"/>
      <c r="IS213" s="103"/>
      <c r="IT213" s="104"/>
      <c r="IU213" s="46"/>
      <c r="IV213" s="129"/>
    </row>
    <row r="214" spans="7:256">
      <c r="G214" s="46"/>
      <c r="H214" s="129"/>
      <c r="I214" s="103"/>
      <c r="J214" s="104"/>
      <c r="K214" s="46"/>
      <c r="L214" s="129"/>
      <c r="M214" s="103"/>
      <c r="N214" s="104"/>
      <c r="O214" s="46"/>
      <c r="P214" s="129"/>
      <c r="Q214" s="103"/>
      <c r="R214" s="104"/>
      <c r="S214" s="46"/>
      <c r="T214" s="129"/>
      <c r="U214" s="103"/>
      <c r="V214" s="104"/>
      <c r="W214" s="46"/>
      <c r="X214" s="129"/>
      <c r="Y214" s="103"/>
      <c r="Z214" s="104"/>
      <c r="AA214" s="46"/>
      <c r="AB214" s="129"/>
      <c r="AC214" s="103"/>
      <c r="AD214" s="104"/>
      <c r="AE214" s="46"/>
      <c r="AF214" s="129"/>
      <c r="AG214" s="103"/>
      <c r="AH214" s="104"/>
      <c r="AI214" s="46"/>
      <c r="AJ214" s="129"/>
      <c r="AK214" s="103"/>
      <c r="AL214" s="104"/>
      <c r="AM214" s="46"/>
      <c r="AN214" s="129"/>
      <c r="AO214" s="103"/>
      <c r="AP214" s="104"/>
      <c r="AQ214" s="46"/>
      <c r="AR214" s="129"/>
      <c r="AS214" s="103"/>
      <c r="AT214" s="104"/>
      <c r="AU214" s="46"/>
      <c r="AV214" s="129"/>
      <c r="AW214" s="103"/>
      <c r="AX214" s="104"/>
      <c r="AY214" s="46"/>
      <c r="AZ214" s="129"/>
      <c r="BA214" s="103"/>
      <c r="BB214" s="104"/>
      <c r="BC214" s="46"/>
      <c r="BD214" s="129"/>
      <c r="BE214" s="103"/>
      <c r="BF214" s="104"/>
      <c r="BG214" s="46"/>
      <c r="BH214" s="129"/>
      <c r="BI214" s="103"/>
      <c r="BJ214" s="104"/>
      <c r="BK214" s="46"/>
      <c r="BL214" s="129"/>
      <c r="BM214" s="103"/>
      <c r="BN214" s="104"/>
      <c r="BO214" s="46"/>
      <c r="BP214" s="129"/>
      <c r="BQ214" s="103"/>
      <c r="BR214" s="104"/>
      <c r="BS214" s="46"/>
      <c r="BT214" s="129"/>
      <c r="BU214" s="103"/>
      <c r="BV214" s="104"/>
      <c r="BW214" s="46"/>
      <c r="BX214" s="129"/>
      <c r="BY214" s="103"/>
      <c r="BZ214" s="104"/>
      <c r="CA214" s="46"/>
      <c r="CB214" s="129"/>
      <c r="CC214" s="103"/>
      <c r="CD214" s="104"/>
      <c r="CE214" s="46"/>
      <c r="CF214" s="129"/>
      <c r="CG214" s="103"/>
      <c r="CH214" s="104"/>
      <c r="CI214" s="46"/>
      <c r="CJ214" s="129"/>
      <c r="CK214" s="103"/>
      <c r="CL214" s="104"/>
      <c r="CM214" s="46"/>
      <c r="CN214" s="129"/>
      <c r="CO214" s="103"/>
      <c r="CP214" s="104"/>
      <c r="CQ214" s="46"/>
      <c r="CR214" s="129"/>
      <c r="CS214" s="103"/>
      <c r="CT214" s="104"/>
      <c r="CU214" s="46"/>
      <c r="CV214" s="129"/>
      <c r="CW214" s="103"/>
      <c r="CX214" s="104"/>
      <c r="CY214" s="46"/>
      <c r="CZ214" s="129"/>
      <c r="DA214" s="103"/>
      <c r="DB214" s="104"/>
      <c r="DC214" s="46"/>
      <c r="DD214" s="129"/>
      <c r="DE214" s="103"/>
      <c r="DF214" s="104"/>
      <c r="DG214" s="46"/>
      <c r="DH214" s="129"/>
      <c r="DI214" s="103"/>
      <c r="DJ214" s="104"/>
      <c r="DK214" s="46"/>
      <c r="DL214" s="129"/>
      <c r="DM214" s="103"/>
      <c r="DN214" s="104"/>
      <c r="DO214" s="46"/>
      <c r="DP214" s="129"/>
      <c r="DQ214" s="103"/>
      <c r="DR214" s="104"/>
      <c r="DS214" s="46"/>
      <c r="DT214" s="129"/>
      <c r="DU214" s="103"/>
      <c r="DV214" s="104"/>
      <c r="DW214" s="46"/>
      <c r="DX214" s="129"/>
      <c r="DY214" s="103"/>
      <c r="DZ214" s="104"/>
      <c r="EA214" s="46"/>
      <c r="EB214" s="129"/>
      <c r="EC214" s="103"/>
      <c r="ED214" s="104"/>
      <c r="EE214" s="46"/>
      <c r="EF214" s="129"/>
      <c r="EG214" s="103"/>
      <c r="EH214" s="104"/>
      <c r="EI214" s="46"/>
      <c r="EJ214" s="129"/>
      <c r="EK214" s="103"/>
      <c r="EL214" s="104"/>
      <c r="EM214" s="46"/>
      <c r="EN214" s="129"/>
      <c r="EO214" s="103"/>
      <c r="EP214" s="104"/>
      <c r="EQ214" s="46"/>
      <c r="ER214" s="129"/>
      <c r="ES214" s="103"/>
      <c r="ET214" s="104"/>
      <c r="EU214" s="46"/>
      <c r="EV214" s="129"/>
      <c r="EW214" s="103"/>
      <c r="EX214" s="104"/>
      <c r="EY214" s="46"/>
      <c r="EZ214" s="129"/>
      <c r="FA214" s="103"/>
      <c r="FB214" s="104"/>
      <c r="FC214" s="46"/>
      <c r="FD214" s="129"/>
      <c r="FE214" s="103"/>
      <c r="FF214" s="104"/>
      <c r="FG214" s="46"/>
      <c r="FH214" s="129"/>
      <c r="FI214" s="103"/>
      <c r="FJ214" s="104"/>
      <c r="FK214" s="46"/>
      <c r="FL214" s="129"/>
      <c r="FM214" s="103"/>
      <c r="FN214" s="104"/>
      <c r="FO214" s="46"/>
      <c r="FP214" s="129"/>
      <c r="FQ214" s="103"/>
      <c r="FR214" s="104"/>
      <c r="FS214" s="46"/>
      <c r="FT214" s="129"/>
      <c r="FU214" s="103"/>
      <c r="FV214" s="104"/>
      <c r="FW214" s="46"/>
      <c r="FX214" s="129"/>
      <c r="FY214" s="103"/>
      <c r="FZ214" s="104"/>
      <c r="GA214" s="46"/>
      <c r="GB214" s="129"/>
      <c r="GC214" s="103"/>
      <c r="GD214" s="104"/>
      <c r="GE214" s="46"/>
      <c r="GF214" s="129"/>
      <c r="GG214" s="103"/>
      <c r="GH214" s="104"/>
      <c r="GI214" s="46"/>
      <c r="GJ214" s="129"/>
      <c r="GK214" s="103"/>
      <c r="GL214" s="104"/>
      <c r="GM214" s="46"/>
      <c r="GN214" s="129"/>
      <c r="GO214" s="103"/>
      <c r="GP214" s="104"/>
      <c r="GQ214" s="46"/>
      <c r="GR214" s="129"/>
      <c r="GS214" s="103"/>
      <c r="GT214" s="104"/>
      <c r="GU214" s="46"/>
      <c r="GV214" s="129"/>
      <c r="GW214" s="103"/>
      <c r="GX214" s="104"/>
      <c r="GY214" s="46"/>
      <c r="GZ214" s="129"/>
      <c r="HA214" s="103"/>
      <c r="HB214" s="104"/>
      <c r="HC214" s="46"/>
      <c r="HD214" s="129"/>
      <c r="HE214" s="103"/>
      <c r="HF214" s="104"/>
      <c r="HG214" s="46"/>
      <c r="HH214" s="129"/>
      <c r="HI214" s="103"/>
      <c r="HJ214" s="104"/>
      <c r="HK214" s="46"/>
      <c r="HL214" s="129"/>
      <c r="HM214" s="103"/>
      <c r="HN214" s="104"/>
      <c r="HO214" s="46"/>
      <c r="HP214" s="129"/>
      <c r="HQ214" s="103"/>
      <c r="HR214" s="104"/>
      <c r="HS214" s="46"/>
      <c r="HT214" s="129"/>
      <c r="HU214" s="103"/>
      <c r="HV214" s="104"/>
      <c r="HW214" s="46"/>
      <c r="HX214" s="129"/>
      <c r="HY214" s="103"/>
      <c r="HZ214" s="104"/>
      <c r="IA214" s="46"/>
      <c r="IB214" s="129"/>
      <c r="IC214" s="103"/>
      <c r="ID214" s="104"/>
      <c r="IE214" s="46"/>
      <c r="IF214" s="129"/>
      <c r="IG214" s="103"/>
      <c r="IH214" s="104"/>
      <c r="II214" s="46"/>
      <c r="IJ214" s="129"/>
      <c r="IK214" s="103"/>
      <c r="IL214" s="104"/>
      <c r="IM214" s="46"/>
      <c r="IN214" s="129"/>
      <c r="IO214" s="103"/>
      <c r="IP214" s="104"/>
      <c r="IQ214" s="46"/>
      <c r="IR214" s="129"/>
      <c r="IS214" s="103"/>
      <c r="IT214" s="104"/>
      <c r="IU214" s="46"/>
      <c r="IV214" s="129"/>
    </row>
    <row r="215" spans="7:256">
      <c r="G215" s="46"/>
      <c r="H215" s="129"/>
      <c r="I215" s="103"/>
      <c r="J215" s="104"/>
      <c r="K215" s="46"/>
      <c r="L215" s="129"/>
      <c r="M215" s="103"/>
      <c r="N215" s="104"/>
      <c r="O215" s="46"/>
      <c r="P215" s="129"/>
      <c r="Q215" s="103"/>
      <c r="R215" s="104"/>
      <c r="S215" s="46"/>
      <c r="T215" s="129"/>
      <c r="U215" s="103"/>
      <c r="V215" s="104"/>
      <c r="W215" s="46"/>
      <c r="X215" s="129"/>
      <c r="Y215" s="103"/>
      <c r="Z215" s="104"/>
      <c r="AA215" s="46"/>
      <c r="AB215" s="129"/>
      <c r="AC215" s="103"/>
      <c r="AD215" s="104"/>
      <c r="AE215" s="46"/>
      <c r="AF215" s="129"/>
      <c r="AG215" s="103"/>
      <c r="AH215" s="104"/>
      <c r="AI215" s="46"/>
      <c r="AJ215" s="129"/>
      <c r="AK215" s="103"/>
      <c r="AL215" s="104"/>
      <c r="AM215" s="46"/>
      <c r="AN215" s="129"/>
      <c r="AO215" s="103"/>
      <c r="AP215" s="104"/>
      <c r="AQ215" s="46"/>
      <c r="AR215" s="129"/>
      <c r="AS215" s="103"/>
      <c r="AT215" s="104"/>
      <c r="AU215" s="46"/>
      <c r="AV215" s="129"/>
      <c r="AW215" s="103"/>
      <c r="AX215" s="104"/>
      <c r="AY215" s="46"/>
      <c r="AZ215" s="129"/>
      <c r="BA215" s="103"/>
      <c r="BB215" s="104"/>
      <c r="BC215" s="46"/>
      <c r="BD215" s="129"/>
      <c r="BE215" s="103"/>
      <c r="BF215" s="104"/>
      <c r="BG215" s="46"/>
      <c r="BH215" s="129"/>
      <c r="BI215" s="103"/>
      <c r="BJ215" s="104"/>
      <c r="BK215" s="46"/>
      <c r="BL215" s="129"/>
      <c r="BM215" s="103"/>
      <c r="BN215" s="104"/>
      <c r="BO215" s="46"/>
      <c r="BP215" s="129"/>
      <c r="BQ215" s="103"/>
      <c r="BR215" s="104"/>
      <c r="BS215" s="46"/>
      <c r="BT215" s="129"/>
      <c r="BU215" s="103"/>
      <c r="BV215" s="104"/>
      <c r="BW215" s="46"/>
      <c r="BX215" s="129"/>
      <c r="BY215" s="103"/>
      <c r="BZ215" s="104"/>
      <c r="CA215" s="46"/>
      <c r="CB215" s="129"/>
      <c r="CC215" s="103"/>
      <c r="CD215" s="104"/>
      <c r="CE215" s="46"/>
      <c r="CF215" s="129"/>
      <c r="CG215" s="103"/>
      <c r="CH215" s="104"/>
      <c r="CI215" s="46"/>
      <c r="CJ215" s="129"/>
      <c r="CK215" s="103"/>
      <c r="CL215" s="104"/>
      <c r="CM215" s="46"/>
      <c r="CN215" s="129"/>
      <c r="CO215" s="103"/>
      <c r="CP215" s="104"/>
      <c r="CQ215" s="46"/>
      <c r="CR215" s="129"/>
      <c r="CS215" s="103"/>
      <c r="CT215" s="104"/>
      <c r="CU215" s="46"/>
      <c r="CV215" s="129"/>
      <c r="CW215" s="103"/>
      <c r="CX215" s="104"/>
      <c r="CY215" s="46"/>
      <c r="CZ215" s="129"/>
      <c r="DA215" s="103"/>
      <c r="DB215" s="104"/>
      <c r="DC215" s="46"/>
      <c r="DD215" s="129"/>
      <c r="DE215" s="103"/>
      <c r="DF215" s="104"/>
      <c r="DG215" s="46"/>
      <c r="DH215" s="129"/>
      <c r="DI215" s="103"/>
      <c r="DJ215" s="104"/>
      <c r="DK215" s="46"/>
      <c r="DL215" s="129"/>
      <c r="DM215" s="103"/>
      <c r="DN215" s="104"/>
      <c r="DO215" s="46"/>
      <c r="DP215" s="129"/>
      <c r="DQ215" s="103"/>
      <c r="DR215" s="104"/>
      <c r="DS215" s="46"/>
      <c r="DT215" s="129"/>
      <c r="DU215" s="103"/>
      <c r="DV215" s="104"/>
      <c r="DW215" s="46"/>
      <c r="DX215" s="129"/>
      <c r="DY215" s="103"/>
      <c r="DZ215" s="104"/>
      <c r="EA215" s="46"/>
      <c r="EB215" s="129"/>
      <c r="EC215" s="103"/>
      <c r="ED215" s="104"/>
      <c r="EE215" s="46"/>
      <c r="EF215" s="129"/>
      <c r="EG215" s="103"/>
      <c r="EH215" s="104"/>
      <c r="EI215" s="46"/>
      <c r="EJ215" s="129"/>
      <c r="EK215" s="103"/>
      <c r="EL215" s="104"/>
      <c r="EM215" s="46"/>
      <c r="EN215" s="129"/>
      <c r="EO215" s="103"/>
      <c r="EP215" s="104"/>
      <c r="EQ215" s="46"/>
      <c r="ER215" s="129"/>
      <c r="ES215" s="103"/>
      <c r="ET215" s="104"/>
      <c r="EU215" s="46"/>
      <c r="EV215" s="129"/>
      <c r="EW215" s="103"/>
      <c r="EX215" s="104"/>
      <c r="EY215" s="46"/>
      <c r="EZ215" s="129"/>
      <c r="FA215" s="103"/>
      <c r="FB215" s="104"/>
      <c r="FC215" s="46"/>
      <c r="FD215" s="129"/>
      <c r="FE215" s="103"/>
      <c r="FF215" s="104"/>
      <c r="FG215" s="46"/>
      <c r="FH215" s="129"/>
      <c r="FI215" s="103"/>
      <c r="FJ215" s="104"/>
      <c r="FK215" s="46"/>
      <c r="FL215" s="129"/>
      <c r="FM215" s="103"/>
      <c r="FN215" s="104"/>
      <c r="FO215" s="46"/>
      <c r="FP215" s="129"/>
      <c r="FQ215" s="103"/>
      <c r="FR215" s="104"/>
      <c r="FS215" s="46"/>
      <c r="FT215" s="129"/>
      <c r="FU215" s="103"/>
      <c r="FV215" s="104"/>
      <c r="FW215" s="46"/>
      <c r="FX215" s="129"/>
      <c r="FY215" s="103"/>
      <c r="FZ215" s="104"/>
      <c r="GA215" s="46"/>
      <c r="GB215" s="129"/>
      <c r="GC215" s="103"/>
      <c r="GD215" s="104"/>
      <c r="GE215" s="46"/>
      <c r="GF215" s="129"/>
      <c r="GG215" s="103"/>
      <c r="GH215" s="104"/>
      <c r="GI215" s="46"/>
      <c r="GJ215" s="129"/>
      <c r="GK215" s="103"/>
      <c r="GL215" s="104"/>
      <c r="GM215" s="46"/>
      <c r="GN215" s="129"/>
      <c r="GO215" s="103"/>
      <c r="GP215" s="104"/>
      <c r="GQ215" s="46"/>
      <c r="GR215" s="129"/>
      <c r="GS215" s="103"/>
      <c r="GT215" s="104"/>
      <c r="GU215" s="46"/>
      <c r="GV215" s="129"/>
      <c r="GW215" s="103"/>
      <c r="GX215" s="104"/>
      <c r="GY215" s="46"/>
      <c r="GZ215" s="129"/>
      <c r="HA215" s="103"/>
      <c r="HB215" s="104"/>
      <c r="HC215" s="46"/>
      <c r="HD215" s="129"/>
      <c r="HE215" s="103"/>
      <c r="HF215" s="104"/>
      <c r="HG215" s="46"/>
      <c r="HH215" s="129"/>
      <c r="HI215" s="103"/>
      <c r="HJ215" s="104"/>
      <c r="HK215" s="46"/>
      <c r="HL215" s="129"/>
      <c r="HM215" s="103"/>
      <c r="HN215" s="104"/>
      <c r="HO215" s="46"/>
      <c r="HP215" s="129"/>
      <c r="HQ215" s="103"/>
      <c r="HR215" s="104"/>
      <c r="HS215" s="46"/>
      <c r="HT215" s="129"/>
      <c r="HU215" s="103"/>
      <c r="HV215" s="104"/>
      <c r="HW215" s="46"/>
      <c r="HX215" s="129"/>
      <c r="HY215" s="103"/>
      <c r="HZ215" s="104"/>
      <c r="IA215" s="46"/>
      <c r="IB215" s="129"/>
      <c r="IC215" s="103"/>
      <c r="ID215" s="104"/>
      <c r="IE215" s="46"/>
      <c r="IF215" s="129"/>
      <c r="IG215" s="103"/>
      <c r="IH215" s="104"/>
      <c r="II215" s="46"/>
      <c r="IJ215" s="129"/>
      <c r="IK215" s="103"/>
      <c r="IL215" s="104"/>
      <c r="IM215" s="46"/>
      <c r="IN215" s="129"/>
      <c r="IO215" s="103"/>
      <c r="IP215" s="104"/>
      <c r="IQ215" s="46"/>
      <c r="IR215" s="129"/>
      <c r="IS215" s="103"/>
      <c r="IT215" s="104"/>
      <c r="IU215" s="46"/>
      <c r="IV215" s="129"/>
    </row>
    <row r="216" spans="7:256">
      <c r="G216" s="46"/>
      <c r="H216" s="129"/>
      <c r="I216" s="103"/>
      <c r="J216" s="104"/>
      <c r="K216" s="46"/>
      <c r="L216" s="129"/>
      <c r="M216" s="103"/>
      <c r="N216" s="104"/>
      <c r="O216" s="46"/>
      <c r="P216" s="129"/>
      <c r="Q216" s="103"/>
      <c r="R216" s="104"/>
      <c r="S216" s="46"/>
      <c r="T216" s="129"/>
      <c r="U216" s="103"/>
      <c r="V216" s="104"/>
      <c r="W216" s="46"/>
      <c r="X216" s="129"/>
      <c r="Y216" s="103"/>
      <c r="Z216" s="104"/>
      <c r="AA216" s="46"/>
      <c r="AB216" s="129"/>
      <c r="AC216" s="103"/>
      <c r="AD216" s="104"/>
      <c r="AE216" s="46"/>
      <c r="AF216" s="129"/>
      <c r="AG216" s="103"/>
      <c r="AH216" s="104"/>
      <c r="AI216" s="46"/>
      <c r="AJ216" s="129"/>
      <c r="AK216" s="103"/>
      <c r="AL216" s="104"/>
      <c r="AM216" s="46"/>
      <c r="AN216" s="129"/>
      <c r="AO216" s="103"/>
      <c r="AP216" s="104"/>
      <c r="AQ216" s="46"/>
      <c r="AR216" s="129"/>
      <c r="AS216" s="103"/>
      <c r="AT216" s="104"/>
      <c r="AU216" s="46"/>
      <c r="AV216" s="129"/>
      <c r="AW216" s="103"/>
      <c r="AX216" s="104"/>
      <c r="AY216" s="46"/>
      <c r="AZ216" s="129"/>
      <c r="BA216" s="103"/>
      <c r="BB216" s="104"/>
      <c r="BC216" s="46"/>
      <c r="BD216" s="129"/>
      <c r="BE216" s="103"/>
      <c r="BF216" s="104"/>
      <c r="BG216" s="46"/>
      <c r="BH216" s="129"/>
      <c r="BI216" s="103"/>
      <c r="BJ216" s="104"/>
      <c r="BK216" s="46"/>
      <c r="BL216" s="129"/>
      <c r="BM216" s="103"/>
      <c r="BN216" s="104"/>
      <c r="BO216" s="46"/>
      <c r="BP216" s="129"/>
      <c r="BQ216" s="103"/>
      <c r="BR216" s="104"/>
      <c r="BS216" s="46"/>
      <c r="BT216" s="129"/>
      <c r="BU216" s="103"/>
      <c r="BV216" s="104"/>
      <c r="BW216" s="46"/>
      <c r="BX216" s="129"/>
      <c r="BY216" s="103"/>
      <c r="BZ216" s="104"/>
      <c r="CA216" s="46"/>
      <c r="CB216" s="129"/>
      <c r="CC216" s="103"/>
      <c r="CD216" s="104"/>
      <c r="CE216" s="46"/>
      <c r="CF216" s="129"/>
      <c r="CG216" s="103"/>
      <c r="CH216" s="104"/>
      <c r="CI216" s="46"/>
      <c r="CJ216" s="129"/>
      <c r="CK216" s="103"/>
      <c r="CL216" s="104"/>
      <c r="CM216" s="46"/>
      <c r="CN216" s="129"/>
      <c r="CO216" s="103"/>
      <c r="CP216" s="104"/>
      <c r="CQ216" s="46"/>
      <c r="CR216" s="129"/>
      <c r="CS216" s="103"/>
      <c r="CT216" s="104"/>
      <c r="CU216" s="46"/>
      <c r="CV216" s="129"/>
      <c r="CW216" s="103"/>
      <c r="CX216" s="104"/>
      <c r="CY216" s="46"/>
      <c r="CZ216" s="129"/>
      <c r="DA216" s="103"/>
      <c r="DB216" s="104"/>
      <c r="DC216" s="46"/>
      <c r="DD216" s="129"/>
      <c r="DE216" s="103"/>
      <c r="DF216" s="104"/>
      <c r="DG216" s="46"/>
      <c r="DH216" s="129"/>
      <c r="DI216" s="103"/>
      <c r="DJ216" s="104"/>
      <c r="DK216" s="46"/>
      <c r="DL216" s="129"/>
      <c r="DM216" s="103"/>
      <c r="DN216" s="104"/>
      <c r="DO216" s="46"/>
      <c r="DP216" s="129"/>
      <c r="DQ216" s="103"/>
      <c r="DR216" s="104"/>
      <c r="DS216" s="46"/>
      <c r="DT216" s="129"/>
      <c r="DU216" s="103"/>
      <c r="DV216" s="104"/>
      <c r="DW216" s="46"/>
      <c r="DX216" s="129"/>
      <c r="DY216" s="103"/>
      <c r="DZ216" s="104"/>
      <c r="EA216" s="46"/>
      <c r="EB216" s="129"/>
      <c r="EC216" s="103"/>
      <c r="ED216" s="104"/>
      <c r="EE216" s="46"/>
      <c r="EF216" s="129"/>
      <c r="EG216" s="103"/>
      <c r="EH216" s="104"/>
      <c r="EI216" s="46"/>
      <c r="EJ216" s="129"/>
      <c r="EK216" s="103"/>
      <c r="EL216" s="104"/>
      <c r="EM216" s="46"/>
      <c r="EN216" s="129"/>
      <c r="EO216" s="103"/>
      <c r="EP216" s="104"/>
      <c r="EQ216" s="46"/>
      <c r="ER216" s="129"/>
      <c r="ES216" s="103"/>
      <c r="ET216" s="104"/>
      <c r="EU216" s="46"/>
      <c r="EV216" s="129"/>
      <c r="EW216" s="103"/>
      <c r="EX216" s="104"/>
      <c r="EY216" s="46"/>
      <c r="EZ216" s="129"/>
      <c r="FA216" s="103"/>
      <c r="FB216" s="104"/>
      <c r="FC216" s="46"/>
      <c r="FD216" s="129"/>
      <c r="FE216" s="103"/>
      <c r="FF216" s="104"/>
      <c r="FG216" s="46"/>
      <c r="FH216" s="129"/>
      <c r="FI216" s="103"/>
      <c r="FJ216" s="104"/>
      <c r="FK216" s="46"/>
      <c r="FL216" s="129"/>
      <c r="FM216" s="103"/>
      <c r="FN216" s="104"/>
      <c r="FO216" s="46"/>
      <c r="FP216" s="129"/>
      <c r="FQ216" s="103"/>
      <c r="FR216" s="104"/>
      <c r="FS216" s="46"/>
      <c r="FT216" s="129"/>
      <c r="FU216" s="103"/>
      <c r="FV216" s="104"/>
      <c r="FW216" s="46"/>
      <c r="FX216" s="129"/>
      <c r="FY216" s="103"/>
      <c r="FZ216" s="104"/>
      <c r="GA216" s="46"/>
      <c r="GB216" s="129"/>
      <c r="GC216" s="103"/>
      <c r="GD216" s="104"/>
      <c r="GE216" s="46"/>
      <c r="GF216" s="129"/>
      <c r="GG216" s="103"/>
      <c r="GH216" s="104"/>
      <c r="GI216" s="46"/>
      <c r="GJ216" s="129"/>
      <c r="GK216" s="103"/>
      <c r="GL216" s="104"/>
      <c r="GM216" s="46"/>
      <c r="GN216" s="129"/>
      <c r="GO216" s="103"/>
      <c r="GP216" s="104"/>
      <c r="GQ216" s="46"/>
      <c r="GR216" s="129"/>
      <c r="GS216" s="103"/>
      <c r="GT216" s="104"/>
      <c r="GU216" s="46"/>
      <c r="GV216" s="129"/>
      <c r="GW216" s="103"/>
      <c r="GX216" s="104"/>
      <c r="GY216" s="46"/>
      <c r="GZ216" s="129"/>
      <c r="HA216" s="103"/>
      <c r="HB216" s="104"/>
      <c r="HC216" s="46"/>
      <c r="HD216" s="129"/>
      <c r="HE216" s="103"/>
      <c r="HF216" s="104"/>
      <c r="HG216" s="46"/>
      <c r="HH216" s="129"/>
      <c r="HI216" s="103"/>
      <c r="HJ216" s="104"/>
      <c r="HK216" s="46"/>
      <c r="HL216" s="129"/>
      <c r="HM216" s="103"/>
      <c r="HN216" s="104"/>
      <c r="HO216" s="46"/>
      <c r="HP216" s="129"/>
      <c r="HQ216" s="103"/>
      <c r="HR216" s="104"/>
      <c r="HS216" s="46"/>
      <c r="HT216" s="129"/>
      <c r="HU216" s="103"/>
      <c r="HV216" s="104"/>
      <c r="HW216" s="46"/>
      <c r="HX216" s="129"/>
      <c r="HY216" s="103"/>
      <c r="HZ216" s="104"/>
      <c r="IA216" s="46"/>
      <c r="IB216" s="129"/>
      <c r="IC216" s="103"/>
      <c r="ID216" s="104"/>
      <c r="IE216" s="46"/>
      <c r="IF216" s="129"/>
      <c r="IG216" s="103"/>
      <c r="IH216" s="104"/>
      <c r="II216" s="46"/>
      <c r="IJ216" s="129"/>
      <c r="IK216" s="103"/>
      <c r="IL216" s="104"/>
      <c r="IM216" s="46"/>
      <c r="IN216" s="129"/>
      <c r="IO216" s="103"/>
      <c r="IP216" s="104"/>
      <c r="IQ216" s="46"/>
      <c r="IR216" s="129"/>
      <c r="IS216" s="103"/>
      <c r="IT216" s="104"/>
      <c r="IU216" s="46"/>
      <c r="IV216" s="129"/>
    </row>
    <row r="217" spans="7:256">
      <c r="G217" s="46"/>
      <c r="H217" s="129"/>
      <c r="I217" s="103"/>
      <c r="J217" s="104"/>
      <c r="K217" s="46"/>
      <c r="L217" s="129"/>
      <c r="M217" s="103"/>
      <c r="N217" s="104"/>
      <c r="O217" s="46"/>
      <c r="P217" s="129"/>
      <c r="Q217" s="103"/>
      <c r="R217" s="104"/>
      <c r="S217" s="46"/>
      <c r="T217" s="129"/>
      <c r="U217" s="103"/>
      <c r="V217" s="104"/>
      <c r="W217" s="46"/>
      <c r="X217" s="129"/>
      <c r="Y217" s="103"/>
      <c r="Z217" s="104"/>
      <c r="AA217" s="46"/>
      <c r="AB217" s="129"/>
      <c r="AC217" s="103"/>
      <c r="AD217" s="104"/>
      <c r="AE217" s="46"/>
      <c r="AF217" s="129"/>
      <c r="AG217" s="103"/>
      <c r="AH217" s="104"/>
      <c r="AI217" s="46"/>
      <c r="AJ217" s="129"/>
      <c r="AK217" s="103"/>
      <c r="AL217" s="104"/>
      <c r="AM217" s="46"/>
      <c r="AN217" s="129"/>
      <c r="AO217" s="103"/>
      <c r="AP217" s="104"/>
      <c r="AQ217" s="46"/>
      <c r="AR217" s="129"/>
      <c r="AS217" s="103"/>
      <c r="AT217" s="104"/>
      <c r="AU217" s="46"/>
      <c r="AV217" s="129"/>
      <c r="AW217" s="103"/>
      <c r="AX217" s="104"/>
      <c r="AY217" s="46"/>
      <c r="AZ217" s="129"/>
      <c r="BA217" s="103"/>
      <c r="BB217" s="104"/>
      <c r="BC217" s="46"/>
      <c r="BD217" s="129"/>
      <c r="BE217" s="103"/>
      <c r="BF217" s="104"/>
      <c r="BG217" s="46"/>
      <c r="BH217" s="129"/>
      <c r="BI217" s="103"/>
      <c r="BJ217" s="104"/>
      <c r="BK217" s="46"/>
      <c r="BL217" s="129"/>
      <c r="BM217" s="103"/>
      <c r="BN217" s="104"/>
      <c r="BO217" s="46"/>
      <c r="BP217" s="129"/>
      <c r="BQ217" s="103"/>
      <c r="BR217" s="104"/>
      <c r="BS217" s="46"/>
      <c r="BT217" s="129"/>
      <c r="BU217" s="103"/>
      <c r="BV217" s="104"/>
      <c r="BW217" s="46"/>
      <c r="BX217" s="129"/>
      <c r="BY217" s="103"/>
      <c r="BZ217" s="104"/>
      <c r="CA217" s="46"/>
      <c r="CB217" s="129"/>
      <c r="CC217" s="103"/>
      <c r="CD217" s="104"/>
      <c r="CE217" s="46"/>
      <c r="CF217" s="129"/>
      <c r="CG217" s="103"/>
      <c r="CH217" s="104"/>
      <c r="CI217" s="46"/>
      <c r="CJ217" s="129"/>
      <c r="CK217" s="103"/>
      <c r="CL217" s="104"/>
      <c r="CM217" s="46"/>
      <c r="CN217" s="129"/>
      <c r="CO217" s="103"/>
      <c r="CP217" s="104"/>
      <c r="CQ217" s="46"/>
      <c r="CR217" s="129"/>
      <c r="CS217" s="103"/>
      <c r="CT217" s="104"/>
      <c r="CU217" s="46"/>
      <c r="CV217" s="129"/>
      <c r="CW217" s="103"/>
      <c r="CX217" s="104"/>
      <c r="CY217" s="46"/>
      <c r="CZ217" s="129"/>
      <c r="DA217" s="103"/>
      <c r="DB217" s="104"/>
      <c r="DC217" s="46"/>
      <c r="DD217" s="129"/>
      <c r="DE217" s="103"/>
      <c r="DF217" s="104"/>
      <c r="DG217" s="46"/>
      <c r="DH217" s="129"/>
      <c r="DI217" s="103"/>
      <c r="DJ217" s="104"/>
      <c r="DK217" s="46"/>
      <c r="DL217" s="129"/>
      <c r="DM217" s="103"/>
      <c r="DN217" s="104"/>
      <c r="DO217" s="46"/>
      <c r="DP217" s="129"/>
      <c r="DQ217" s="103"/>
      <c r="DR217" s="104"/>
      <c r="DS217" s="46"/>
      <c r="DT217" s="129"/>
      <c r="DU217" s="103"/>
      <c r="DV217" s="104"/>
      <c r="DW217" s="46"/>
      <c r="DX217" s="129"/>
      <c r="DY217" s="103"/>
      <c r="DZ217" s="104"/>
      <c r="EA217" s="46"/>
      <c r="EB217" s="129"/>
      <c r="EC217" s="103"/>
      <c r="ED217" s="104"/>
      <c r="EE217" s="46"/>
      <c r="EF217" s="129"/>
      <c r="EG217" s="103"/>
      <c r="EH217" s="104"/>
      <c r="EI217" s="46"/>
      <c r="EJ217" s="129"/>
      <c r="EK217" s="103"/>
      <c r="EL217" s="104"/>
      <c r="EM217" s="46"/>
      <c r="EN217" s="129"/>
      <c r="EO217" s="103"/>
      <c r="EP217" s="104"/>
      <c r="EQ217" s="46"/>
      <c r="ER217" s="129"/>
      <c r="ES217" s="103"/>
      <c r="ET217" s="104"/>
      <c r="EU217" s="46"/>
      <c r="EV217" s="129"/>
      <c r="EW217" s="103"/>
      <c r="EX217" s="104"/>
      <c r="EY217" s="46"/>
      <c r="EZ217" s="129"/>
      <c r="FA217" s="103"/>
      <c r="FB217" s="104"/>
      <c r="FC217" s="46"/>
      <c r="FD217" s="129"/>
      <c r="FE217" s="103"/>
      <c r="FF217" s="104"/>
      <c r="FG217" s="46"/>
      <c r="FH217" s="129"/>
      <c r="FI217" s="103"/>
      <c r="FJ217" s="104"/>
      <c r="FK217" s="46"/>
      <c r="FL217" s="129"/>
      <c r="FM217" s="103"/>
      <c r="FN217" s="104"/>
      <c r="FO217" s="46"/>
      <c r="FP217" s="129"/>
      <c r="FQ217" s="103"/>
      <c r="FR217" s="104"/>
      <c r="FS217" s="46"/>
      <c r="FT217" s="129"/>
      <c r="FU217" s="103"/>
      <c r="FV217" s="104"/>
      <c r="FW217" s="46"/>
      <c r="FX217" s="129"/>
      <c r="FY217" s="103"/>
      <c r="FZ217" s="104"/>
      <c r="GA217" s="46"/>
      <c r="GB217" s="129"/>
      <c r="GC217" s="103"/>
      <c r="GD217" s="104"/>
      <c r="GE217" s="46"/>
      <c r="GF217" s="129"/>
      <c r="GG217" s="103"/>
      <c r="GH217" s="104"/>
      <c r="GI217" s="46"/>
      <c r="GJ217" s="129"/>
      <c r="GK217" s="103"/>
      <c r="GL217" s="104"/>
      <c r="GM217" s="46"/>
      <c r="GN217" s="129"/>
      <c r="GO217" s="103"/>
      <c r="GP217" s="104"/>
      <c r="GQ217" s="46"/>
      <c r="GR217" s="129"/>
      <c r="GS217" s="103"/>
      <c r="GT217" s="104"/>
      <c r="GU217" s="46"/>
      <c r="GV217" s="129"/>
      <c r="GW217" s="103"/>
      <c r="GX217" s="104"/>
      <c r="GY217" s="46"/>
      <c r="GZ217" s="129"/>
      <c r="HA217" s="103"/>
      <c r="HB217" s="104"/>
      <c r="HC217" s="46"/>
      <c r="HD217" s="129"/>
      <c r="HE217" s="103"/>
      <c r="HF217" s="104"/>
      <c r="HG217" s="46"/>
      <c r="HH217" s="129"/>
      <c r="HI217" s="103"/>
      <c r="HJ217" s="104"/>
      <c r="HK217" s="46"/>
      <c r="HL217" s="129"/>
      <c r="HM217" s="103"/>
      <c r="HN217" s="104"/>
      <c r="HO217" s="46"/>
      <c r="HP217" s="129"/>
      <c r="HQ217" s="103"/>
      <c r="HR217" s="104"/>
      <c r="HS217" s="46"/>
      <c r="HT217" s="129"/>
      <c r="HU217" s="103"/>
      <c r="HV217" s="104"/>
      <c r="HW217" s="46"/>
      <c r="HX217" s="129"/>
      <c r="HY217" s="103"/>
      <c r="HZ217" s="104"/>
      <c r="IA217" s="46"/>
      <c r="IB217" s="129"/>
      <c r="IC217" s="103"/>
      <c r="ID217" s="104"/>
      <c r="IE217" s="46"/>
      <c r="IF217" s="129"/>
      <c r="IG217" s="103"/>
      <c r="IH217" s="104"/>
      <c r="II217" s="46"/>
      <c r="IJ217" s="129"/>
      <c r="IK217" s="103"/>
      <c r="IL217" s="104"/>
      <c r="IM217" s="46"/>
      <c r="IN217" s="129"/>
      <c r="IO217" s="103"/>
      <c r="IP217" s="104"/>
      <c r="IQ217" s="46"/>
      <c r="IR217" s="129"/>
      <c r="IS217" s="103"/>
      <c r="IT217" s="104"/>
      <c r="IU217" s="46"/>
      <c r="IV217" s="129"/>
    </row>
    <row r="272" spans="5:5">
      <c r="E272" s="21"/>
    </row>
    <row r="274" spans="5:5">
      <c r="E274" s="60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D27" sqref="D27"/>
    </sheetView>
  </sheetViews>
  <sheetFormatPr defaultRowHeight="12"/>
  <cols>
    <col min="1" max="1" width="17.140625" customWidth="1"/>
    <col min="2" max="2" width="14.28515625" customWidth="1"/>
    <col min="4" max="4" width="16" customWidth="1"/>
    <col min="6" max="6" width="13.42578125" customWidth="1"/>
    <col min="7" max="7" width="18.28515625" customWidth="1"/>
  </cols>
  <sheetData>
    <row r="1" spans="1:7" ht="16.5">
      <c r="A1" s="10" t="s">
        <v>520</v>
      </c>
      <c r="B1" s="19"/>
      <c r="C1" s="19"/>
      <c r="D1" s="10" t="s">
        <v>598</v>
      </c>
    </row>
    <row r="3" spans="1:7">
      <c r="A3" s="5" t="s">
        <v>47</v>
      </c>
      <c r="B3" s="6" t="s">
        <v>548</v>
      </c>
    </row>
    <row r="5" spans="1:7">
      <c r="A5" s="5" t="s">
        <v>44</v>
      </c>
      <c r="D5" s="38"/>
      <c r="F5" s="6" t="s">
        <v>142</v>
      </c>
      <c r="G5" s="6" t="s">
        <v>143</v>
      </c>
    </row>
    <row r="6" spans="1:7" ht="12.75" thickBot="1">
      <c r="A6" s="17" t="s">
        <v>46</v>
      </c>
      <c r="B6" s="14"/>
      <c r="C6" s="14"/>
      <c r="D6" s="31" t="s">
        <v>598</v>
      </c>
      <c r="F6" s="14"/>
      <c r="G6" s="14"/>
    </row>
    <row r="7" spans="1:7">
      <c r="A7" s="1">
        <v>4000</v>
      </c>
      <c r="B7" t="s">
        <v>43</v>
      </c>
      <c r="D7" s="26">
        <v>3950</v>
      </c>
      <c r="F7" s="43">
        <f>F14</f>
        <v>0</v>
      </c>
      <c r="G7" s="3">
        <f>D7-F7</f>
        <v>3950</v>
      </c>
    </row>
    <row r="8" spans="1:7">
      <c r="A8" s="1">
        <v>4010</v>
      </c>
      <c r="B8" t="s">
        <v>38</v>
      </c>
      <c r="D8" s="26">
        <v>400</v>
      </c>
      <c r="F8" s="43"/>
      <c r="G8" s="3">
        <f>F8</f>
        <v>0</v>
      </c>
    </row>
    <row r="9" spans="1:7">
      <c r="A9" s="1">
        <v>4070</v>
      </c>
      <c r="B9" t="s">
        <v>6</v>
      </c>
      <c r="D9" s="29">
        <v>200</v>
      </c>
      <c r="F9" s="48"/>
      <c r="G9" s="63">
        <f>F9</f>
        <v>0</v>
      </c>
    </row>
    <row r="10" spans="1:7" ht="12.75" thickBot="1">
      <c r="C10" s="2" t="s">
        <v>62</v>
      </c>
      <c r="D10" s="30">
        <f>SUM(D6:E9)</f>
        <v>4550</v>
      </c>
      <c r="E10" s="2" t="s">
        <v>48</v>
      </c>
      <c r="F10" s="50">
        <f>SUM(F8:F9)</f>
        <v>0</v>
      </c>
      <c r="G10" s="56">
        <f>SUM(G7:G9)</f>
        <v>3950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200">
        <v>4180</v>
      </c>
      <c r="B13" s="196" t="s">
        <v>483</v>
      </c>
      <c r="C13" s="9"/>
      <c r="D13" s="168">
        <v>4550</v>
      </c>
      <c r="F13" s="75"/>
      <c r="G13" s="72">
        <f>D13-F13</f>
        <v>4550</v>
      </c>
    </row>
    <row r="14" spans="1:7" ht="12.75" thickBot="1">
      <c r="C14" s="2" t="s">
        <v>62</v>
      </c>
      <c r="D14" s="30">
        <f>SUM(D13:D13)</f>
        <v>4550</v>
      </c>
      <c r="E14" s="74" t="s">
        <v>48</v>
      </c>
      <c r="F14" s="50">
        <f>SUM(F13)</f>
        <v>0</v>
      </c>
      <c r="G14" s="66">
        <f>SUM(G13)</f>
        <v>4550</v>
      </c>
    </row>
    <row r="15" spans="1:7" ht="12.75" thickTop="1"/>
  </sheetData>
  <pageMargins left="0.7" right="0.7" top="0.75" bottom="0.75" header="0.3" footer="0.3"/>
  <pageSetup orientation="portrait" horizontalDpi="0" verticalDpi="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4"/>
  <sheetViews>
    <sheetView workbookViewId="0">
      <selection activeCell="G26" sqref="G26"/>
    </sheetView>
  </sheetViews>
  <sheetFormatPr defaultColWidth="9" defaultRowHeight="12"/>
  <cols>
    <col min="1" max="1" width="19.7109375" style="4" customWidth="1"/>
    <col min="2" max="2" width="22.42578125" bestFit="1" customWidth="1"/>
    <col min="3" max="3" width="11" bestFit="1" customWidth="1"/>
    <col min="4" max="4" width="14.140625" customWidth="1"/>
    <col min="5" max="5" width="9" bestFit="1" customWidth="1"/>
    <col min="6" max="6" width="12.42578125" bestFit="1" customWidth="1"/>
    <col min="7" max="7" width="11" bestFit="1" customWidth="1"/>
  </cols>
  <sheetData>
    <row r="1" spans="1:7" ht="16.5">
      <c r="A1" s="10" t="s">
        <v>155</v>
      </c>
      <c r="B1" s="19"/>
      <c r="C1" s="19"/>
      <c r="D1" s="10" t="s">
        <v>598</v>
      </c>
    </row>
    <row r="3" spans="1:7">
      <c r="A3" s="5" t="s">
        <v>49</v>
      </c>
      <c r="B3" s="6" t="s">
        <v>126</v>
      </c>
    </row>
    <row r="4" spans="1:7">
      <c r="A4" s="5"/>
      <c r="B4" s="6"/>
    </row>
    <row r="5" spans="1:7">
      <c r="A5" s="5" t="s">
        <v>44</v>
      </c>
      <c r="B5" s="6"/>
      <c r="F5" s="6" t="s">
        <v>142</v>
      </c>
      <c r="G5" s="6" t="s">
        <v>143</v>
      </c>
    </row>
    <row r="6" spans="1:7" ht="12.75" thickBot="1">
      <c r="A6" s="16" t="s">
        <v>46</v>
      </c>
      <c r="B6" s="17"/>
      <c r="C6" s="17"/>
      <c r="D6" s="18" t="s">
        <v>598</v>
      </c>
      <c r="F6" s="14"/>
      <c r="G6" s="14"/>
    </row>
    <row r="7" spans="1:7">
      <c r="A7" s="1">
        <v>4000</v>
      </c>
      <c r="B7" t="s">
        <v>43</v>
      </c>
      <c r="D7" s="43">
        <v>16830.8</v>
      </c>
      <c r="F7" s="72">
        <f>F17</f>
        <v>0</v>
      </c>
      <c r="G7" s="72">
        <f>D7-F7</f>
        <v>16830.8</v>
      </c>
    </row>
    <row r="8" spans="1:7" ht="12.75" thickBot="1">
      <c r="C8" s="2" t="s">
        <v>62</v>
      </c>
      <c r="D8" s="49">
        <f>SUM(D7:D7)</f>
        <v>16830.8</v>
      </c>
      <c r="E8" s="2" t="s">
        <v>48</v>
      </c>
      <c r="F8" s="50"/>
      <c r="G8" s="56">
        <f>SUM(G7:G7)</f>
        <v>16830.8</v>
      </c>
    </row>
    <row r="9" spans="1:7" ht="12.75" thickTop="1"/>
    <row r="10" spans="1:7" ht="12.75" thickBot="1">
      <c r="A10" s="13" t="s">
        <v>45</v>
      </c>
      <c r="B10" s="14"/>
      <c r="C10" s="14"/>
      <c r="D10" s="14"/>
      <c r="F10" s="14"/>
      <c r="G10" s="14"/>
    </row>
    <row r="11" spans="1:7">
      <c r="A11" s="20">
        <v>4100</v>
      </c>
      <c r="B11" s="9" t="s">
        <v>39</v>
      </c>
      <c r="C11" s="9"/>
      <c r="D11" s="43">
        <f>C48</f>
        <v>3367.8</v>
      </c>
      <c r="F11" s="51"/>
      <c r="G11" s="61">
        <f t="shared" ref="G11:G16" si="0">D11-F11</f>
        <v>3367.8</v>
      </c>
    </row>
    <row r="12" spans="1:7">
      <c r="A12" s="20">
        <v>4140</v>
      </c>
      <c r="B12" s="9" t="s">
        <v>215</v>
      </c>
      <c r="C12" s="9"/>
      <c r="D12" s="43">
        <v>1500</v>
      </c>
      <c r="F12" s="51"/>
      <c r="G12" s="61">
        <f t="shared" si="0"/>
        <v>1500</v>
      </c>
    </row>
    <row r="13" spans="1:7">
      <c r="A13" s="20">
        <v>4420</v>
      </c>
      <c r="B13" s="9" t="s">
        <v>211</v>
      </c>
      <c r="C13" s="9"/>
      <c r="D13" s="43">
        <v>1750</v>
      </c>
      <c r="F13" s="51"/>
      <c r="G13" s="61">
        <f t="shared" si="0"/>
        <v>1750</v>
      </c>
    </row>
    <row r="14" spans="1:7">
      <c r="A14" s="20">
        <v>4430</v>
      </c>
      <c r="B14" s="42" t="s">
        <v>213</v>
      </c>
      <c r="C14" s="9"/>
      <c r="D14" s="43">
        <v>4250</v>
      </c>
      <c r="F14" s="51"/>
      <c r="G14" s="61">
        <f t="shared" si="0"/>
        <v>4250</v>
      </c>
    </row>
    <row r="15" spans="1:7">
      <c r="A15" s="20">
        <v>4450</v>
      </c>
      <c r="B15" s="42" t="s">
        <v>214</v>
      </c>
      <c r="C15" s="9"/>
      <c r="D15" s="43">
        <v>3000</v>
      </c>
      <c r="F15" s="51"/>
      <c r="G15" s="61">
        <f t="shared" si="0"/>
        <v>3000</v>
      </c>
    </row>
    <row r="16" spans="1:7">
      <c r="A16" s="20">
        <v>4750</v>
      </c>
      <c r="B16" s="202" t="s">
        <v>635</v>
      </c>
      <c r="C16" s="9"/>
      <c r="D16" s="43">
        <v>2963</v>
      </c>
      <c r="F16" s="48"/>
      <c r="G16" s="63">
        <f t="shared" si="0"/>
        <v>2963</v>
      </c>
    </row>
    <row r="17" spans="1:7" ht="12.75" thickBot="1">
      <c r="C17" s="2" t="s">
        <v>62</v>
      </c>
      <c r="D17" s="49">
        <f>SUM(D11:D16)</f>
        <v>16830.8</v>
      </c>
      <c r="E17" s="74" t="s">
        <v>48</v>
      </c>
      <c r="F17" s="50">
        <f>SUM(F11:F15)</f>
        <v>0</v>
      </c>
      <c r="G17" s="66">
        <f>SUM(G11:G16)</f>
        <v>16830.8</v>
      </c>
    </row>
    <row r="18" spans="1:7" ht="12.75" thickTop="1">
      <c r="B18" s="1"/>
    </row>
    <row r="20" spans="1:7">
      <c r="A20" s="94" t="s">
        <v>159</v>
      </c>
    </row>
    <row r="21" spans="1:7" ht="12.75" thickBot="1">
      <c r="A21" s="16" t="s">
        <v>164</v>
      </c>
      <c r="B21" s="17" t="s">
        <v>160</v>
      </c>
      <c r="C21" s="17" t="s">
        <v>161</v>
      </c>
      <c r="D21" s="17" t="s">
        <v>162</v>
      </c>
      <c r="E21" s="17" t="s">
        <v>163</v>
      </c>
    </row>
    <row r="22" spans="1:7">
      <c r="A22" s="4">
        <v>6111</v>
      </c>
      <c r="B22" t="s">
        <v>295</v>
      </c>
      <c r="C22" s="43">
        <v>250</v>
      </c>
      <c r="D22" s="60">
        <v>40563</v>
      </c>
      <c r="E22" s="22"/>
    </row>
    <row r="23" spans="1:7">
      <c r="A23" s="4">
        <v>6112</v>
      </c>
      <c r="B23" t="s">
        <v>296</v>
      </c>
      <c r="C23" s="43">
        <v>214</v>
      </c>
      <c r="D23" s="60">
        <v>40564</v>
      </c>
      <c r="E23" s="104"/>
    </row>
    <row r="24" spans="1:7">
      <c r="A24" s="4">
        <v>6113</v>
      </c>
      <c r="B24" t="s">
        <v>304</v>
      </c>
      <c r="C24" s="43">
        <v>145</v>
      </c>
      <c r="D24" s="60">
        <v>40561</v>
      </c>
      <c r="E24" s="104"/>
    </row>
    <row r="25" spans="1:7">
      <c r="A25" s="4">
        <v>6114</v>
      </c>
      <c r="B25" t="s">
        <v>305</v>
      </c>
      <c r="C25" s="43">
        <v>630</v>
      </c>
      <c r="D25" s="60">
        <v>40567</v>
      </c>
      <c r="E25" s="104"/>
    </row>
    <row r="26" spans="1:7">
      <c r="A26" s="4">
        <v>6116</v>
      </c>
      <c r="B26" t="s">
        <v>297</v>
      </c>
      <c r="C26" s="43">
        <v>116</v>
      </c>
      <c r="D26" s="60">
        <v>40578</v>
      </c>
      <c r="E26" s="104"/>
    </row>
    <row r="27" spans="1:7">
      <c r="A27" s="4">
        <v>6122</v>
      </c>
      <c r="B27" t="s">
        <v>306</v>
      </c>
      <c r="C27" s="43">
        <v>250</v>
      </c>
      <c r="D27" s="60">
        <v>40599</v>
      </c>
      <c r="E27" s="104"/>
    </row>
    <row r="28" spans="1:7">
      <c r="A28" s="4">
        <v>6135</v>
      </c>
      <c r="B28" t="s">
        <v>156</v>
      </c>
      <c r="C28" s="43">
        <v>500</v>
      </c>
      <c r="D28" s="60">
        <v>40645</v>
      </c>
      <c r="E28" s="104"/>
    </row>
    <row r="29" spans="1:7">
      <c r="A29" s="4">
        <v>6182</v>
      </c>
      <c r="B29" t="s">
        <v>373</v>
      </c>
      <c r="C29" s="43">
        <v>5893</v>
      </c>
      <c r="D29" s="60">
        <v>41024</v>
      </c>
      <c r="E29" s="104"/>
    </row>
    <row r="30" spans="1:7">
      <c r="A30" s="4">
        <v>6328</v>
      </c>
      <c r="B30" t="s">
        <v>436</v>
      </c>
      <c r="C30" s="43">
        <v>849</v>
      </c>
      <c r="D30" s="60">
        <v>41537</v>
      </c>
      <c r="E30" s="104"/>
    </row>
    <row r="31" spans="1:7">
      <c r="A31" s="4">
        <v>6329</v>
      </c>
      <c r="B31" t="s">
        <v>437</v>
      </c>
      <c r="C31" s="43">
        <v>289</v>
      </c>
      <c r="D31" s="60">
        <v>41537</v>
      </c>
      <c r="E31" s="104"/>
    </row>
    <row r="32" spans="1:7">
      <c r="A32" s="4">
        <v>6330</v>
      </c>
      <c r="B32" t="s">
        <v>438</v>
      </c>
      <c r="C32" s="43">
        <v>129</v>
      </c>
      <c r="D32" s="60">
        <v>41537</v>
      </c>
      <c r="E32" s="104"/>
    </row>
    <row r="33" spans="1:5">
      <c r="A33" s="4">
        <v>6335</v>
      </c>
      <c r="B33" t="s">
        <v>439</v>
      </c>
      <c r="C33" s="43">
        <v>2000</v>
      </c>
      <c r="D33" s="60">
        <v>41557</v>
      </c>
      <c r="E33" s="104"/>
    </row>
    <row r="34" spans="1:5">
      <c r="A34" s="4">
        <v>6351</v>
      </c>
      <c r="B34" t="s">
        <v>445</v>
      </c>
      <c r="C34" s="43">
        <v>270</v>
      </c>
      <c r="D34" s="60">
        <v>41567</v>
      </c>
      <c r="E34" s="104"/>
    </row>
    <row r="35" spans="1:5">
      <c r="A35" s="4">
        <v>6352</v>
      </c>
      <c r="B35" t="s">
        <v>170</v>
      </c>
      <c r="C35" s="43">
        <v>135</v>
      </c>
      <c r="D35" s="60">
        <v>41567</v>
      </c>
      <c r="E35" s="104"/>
    </row>
    <row r="36" spans="1:5">
      <c r="A36" s="4">
        <v>6376</v>
      </c>
      <c r="B36" t="s">
        <v>457</v>
      </c>
      <c r="C36" s="43">
        <v>400</v>
      </c>
      <c r="D36" s="60">
        <v>41672</v>
      </c>
      <c r="E36" s="104"/>
    </row>
    <row r="37" spans="1:5">
      <c r="A37" s="4">
        <v>6377</v>
      </c>
      <c r="B37" t="s">
        <v>458</v>
      </c>
      <c r="C37" s="43">
        <v>150</v>
      </c>
      <c r="D37" s="60">
        <v>41672</v>
      </c>
      <c r="E37" s="104"/>
    </row>
    <row r="38" spans="1:5">
      <c r="A38" s="4">
        <v>6404</v>
      </c>
      <c r="B38" t="s">
        <v>564</v>
      </c>
      <c r="C38" s="43">
        <v>1350</v>
      </c>
      <c r="D38" s="60">
        <v>41913</v>
      </c>
      <c r="E38" s="104"/>
    </row>
    <row r="39" spans="1:5">
      <c r="A39" s="4">
        <v>6405</v>
      </c>
      <c r="B39" t="s">
        <v>564</v>
      </c>
      <c r="C39" s="43">
        <v>1350</v>
      </c>
      <c r="D39" s="60">
        <v>41913</v>
      </c>
      <c r="E39" s="104"/>
    </row>
    <row r="40" spans="1:5">
      <c r="A40" s="4">
        <v>6417</v>
      </c>
      <c r="B40" t="s">
        <v>571</v>
      </c>
      <c r="C40" s="43">
        <v>280</v>
      </c>
      <c r="D40" s="60">
        <v>41925</v>
      </c>
      <c r="E40" s="104"/>
    </row>
    <row r="41" spans="1:5">
      <c r="A41" s="4">
        <v>6419</v>
      </c>
      <c r="B41" t="s">
        <v>572</v>
      </c>
      <c r="C41" s="43">
        <v>190</v>
      </c>
      <c r="D41" s="60">
        <v>41927</v>
      </c>
      <c r="E41" s="104"/>
    </row>
    <row r="42" spans="1:5">
      <c r="A42" s="4">
        <v>6420</v>
      </c>
      <c r="B42" t="s">
        <v>572</v>
      </c>
      <c r="C42" s="43">
        <v>190</v>
      </c>
      <c r="D42" s="60">
        <v>41927</v>
      </c>
      <c r="E42" s="104"/>
    </row>
    <row r="43" spans="1:5">
      <c r="A43" s="4">
        <v>6425</v>
      </c>
      <c r="B43" t="s">
        <v>575</v>
      </c>
      <c r="C43" s="43">
        <v>425</v>
      </c>
      <c r="D43" s="60">
        <v>41934</v>
      </c>
      <c r="E43" s="104"/>
    </row>
    <row r="44" spans="1:5">
      <c r="A44" s="4">
        <v>6426</v>
      </c>
      <c r="B44" t="s">
        <v>575</v>
      </c>
      <c r="C44" s="43">
        <v>425</v>
      </c>
      <c r="D44" s="60">
        <v>41934</v>
      </c>
      <c r="E44" s="104"/>
    </row>
    <row r="45" spans="1:5">
      <c r="A45" s="4">
        <v>6429</v>
      </c>
      <c r="B45" t="s">
        <v>577</v>
      </c>
      <c r="C45" s="43">
        <v>189</v>
      </c>
      <c r="D45" s="60">
        <v>41955</v>
      </c>
      <c r="E45" s="104"/>
    </row>
    <row r="46" spans="1:5">
      <c r="A46" s="4">
        <v>6432</v>
      </c>
      <c r="B46" t="s">
        <v>582</v>
      </c>
      <c r="C46" s="43">
        <v>220</v>
      </c>
      <c r="D46" s="60">
        <v>41956</v>
      </c>
      <c r="E46" s="104"/>
    </row>
    <row r="47" spans="1:5" ht="12.75" thickBot="1">
      <c r="B47" s="2" t="s">
        <v>48</v>
      </c>
      <c r="C47" s="50">
        <f>SUM(C22:C46)</f>
        <v>16839</v>
      </c>
      <c r="E47" s="104"/>
    </row>
    <row r="48" spans="1:5" ht="12.75" thickTop="1">
      <c r="B48" s="6" t="s">
        <v>597</v>
      </c>
      <c r="C48" s="96">
        <f>C47/5</f>
        <v>3367.8</v>
      </c>
      <c r="E48" s="104"/>
    </row>
    <row r="49" spans="1:5">
      <c r="B49" s="42" t="s">
        <v>165</v>
      </c>
      <c r="C49" s="97">
        <f>Depreciation!B29</f>
        <v>38028.639999999999</v>
      </c>
      <c r="E49" s="104"/>
    </row>
    <row r="50" spans="1:5">
      <c r="B50" s="99" t="s">
        <v>167</v>
      </c>
      <c r="C50" s="98">
        <f>Depreciation!D29</f>
        <v>0</v>
      </c>
      <c r="E50" s="104"/>
    </row>
    <row r="51" spans="1:5" ht="12.75" thickBot="1">
      <c r="B51" s="100" t="s">
        <v>166</v>
      </c>
      <c r="C51" s="101">
        <f>SUM(C48+C49-C50)</f>
        <v>41396.44</v>
      </c>
      <c r="E51" s="104"/>
    </row>
    <row r="52" spans="1:5" ht="12.75" thickTop="1">
      <c r="B52" s="125"/>
      <c r="C52" s="126"/>
      <c r="E52" s="104"/>
    </row>
    <row r="53" spans="1:5">
      <c r="C53" s="3"/>
      <c r="E53" s="104"/>
    </row>
    <row r="54" spans="1:5">
      <c r="A54" s="94" t="s">
        <v>599</v>
      </c>
    </row>
    <row r="55" spans="1:5" ht="12.75" thickBot="1">
      <c r="A55" s="16" t="s">
        <v>164</v>
      </c>
      <c r="B55" s="17" t="s">
        <v>160</v>
      </c>
      <c r="C55" s="17" t="s">
        <v>161</v>
      </c>
      <c r="D55" s="17" t="s">
        <v>162</v>
      </c>
    </row>
    <row r="65" spans="1:3">
      <c r="A65"/>
      <c r="C65" s="43"/>
    </row>
    <row r="66" spans="1:3">
      <c r="A66"/>
      <c r="C66" s="43"/>
    </row>
    <row r="67" spans="1:3">
      <c r="A67"/>
      <c r="C67" s="43"/>
    </row>
    <row r="68" spans="1:3">
      <c r="A68"/>
      <c r="C68" s="43"/>
    </row>
    <row r="69" spans="1:3">
      <c r="A69"/>
      <c r="C69" s="43"/>
    </row>
    <row r="70" spans="1:3">
      <c r="A70"/>
      <c r="C70" s="43"/>
    </row>
    <row r="71" spans="1:3">
      <c r="A71"/>
      <c r="C71" s="43"/>
    </row>
    <row r="72" spans="1:3">
      <c r="A72"/>
      <c r="C72" s="43"/>
    </row>
    <row r="73" spans="1:3">
      <c r="A73"/>
      <c r="C73" s="43"/>
    </row>
    <row r="74" spans="1:3">
      <c r="A74"/>
      <c r="C74" s="43"/>
    </row>
    <row r="75" spans="1:3">
      <c r="A75"/>
      <c r="C75" s="43"/>
    </row>
    <row r="76" spans="1:3">
      <c r="A76"/>
      <c r="C76" s="43"/>
    </row>
    <row r="77" spans="1:3">
      <c r="A77"/>
      <c r="C77" s="43"/>
    </row>
    <row r="78" spans="1:3">
      <c r="A78"/>
      <c r="C78" s="43"/>
    </row>
    <row r="90" spans="1:1">
      <c r="A90"/>
    </row>
    <row r="117" ht="12" customHeight="1"/>
    <row r="144" spans="5:5">
      <c r="E144" s="21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workbookViewId="0">
      <selection activeCell="C13" sqref="C13"/>
    </sheetView>
  </sheetViews>
  <sheetFormatPr defaultColWidth="9" defaultRowHeight="12"/>
  <cols>
    <col min="1" max="1" width="11.28515625" style="4" customWidth="1"/>
    <col min="2" max="2" width="30.85546875" customWidth="1"/>
    <col min="3" max="3" width="11.140625" customWidth="1"/>
    <col min="4" max="4" width="12" bestFit="1" customWidth="1"/>
    <col min="5" max="5" width="4.5703125" customWidth="1"/>
    <col min="6" max="6" width="12.42578125" bestFit="1" customWidth="1"/>
    <col min="7" max="7" width="11.7109375" customWidth="1"/>
  </cols>
  <sheetData>
    <row r="1" spans="1:7" ht="16.5">
      <c r="A1" s="10" t="s">
        <v>30</v>
      </c>
      <c r="B1" s="19"/>
      <c r="C1" s="19"/>
      <c r="D1" s="10" t="s">
        <v>598</v>
      </c>
    </row>
    <row r="3" spans="1:7">
      <c r="A3" s="5" t="s">
        <v>49</v>
      </c>
      <c r="B3" s="6" t="s">
        <v>127</v>
      </c>
    </row>
    <row r="4" spans="1:7">
      <c r="A4" s="5"/>
      <c r="B4" s="6"/>
    </row>
    <row r="5" spans="1:7">
      <c r="A5" s="5" t="s">
        <v>44</v>
      </c>
      <c r="B5" s="6"/>
      <c r="F5" s="6" t="s">
        <v>142</v>
      </c>
      <c r="G5" s="6" t="s">
        <v>143</v>
      </c>
    </row>
    <row r="6" spans="1:7" ht="12.75" thickBot="1">
      <c r="A6" s="16" t="s">
        <v>46</v>
      </c>
      <c r="B6" s="17"/>
      <c r="C6" s="17"/>
      <c r="D6" s="18" t="s">
        <v>598</v>
      </c>
      <c r="F6" s="14"/>
      <c r="G6" s="14"/>
    </row>
    <row r="7" spans="1:7">
      <c r="A7" s="1">
        <v>4000</v>
      </c>
      <c r="B7" t="s">
        <v>43</v>
      </c>
      <c r="D7" s="3">
        <v>69524</v>
      </c>
      <c r="F7" s="72">
        <f>F22</f>
        <v>0</v>
      </c>
      <c r="G7" s="72">
        <f>D7-F7</f>
        <v>69524</v>
      </c>
    </row>
    <row r="8" spans="1:7" ht="12.75" thickBot="1">
      <c r="C8" s="2" t="s">
        <v>62</v>
      </c>
      <c r="D8" s="7">
        <f>SUM(D7:D7)</f>
        <v>69524</v>
      </c>
      <c r="E8" s="2" t="s">
        <v>48</v>
      </c>
      <c r="F8" s="50"/>
      <c r="G8" s="56">
        <f>SUM(G7:G7)</f>
        <v>69524</v>
      </c>
    </row>
    <row r="9" spans="1:7" ht="12.75" thickTop="1">
      <c r="D9" s="26"/>
    </row>
    <row r="10" spans="1:7" ht="12.75" thickBot="1">
      <c r="A10" s="13" t="s">
        <v>45</v>
      </c>
      <c r="B10" s="14"/>
      <c r="C10" s="14"/>
      <c r="D10" s="28"/>
      <c r="F10" s="14"/>
      <c r="G10" s="14"/>
    </row>
    <row r="11" spans="1:7" s="25" customFormat="1">
      <c r="A11" s="20">
        <v>4100</v>
      </c>
      <c r="B11" s="22" t="s">
        <v>39</v>
      </c>
      <c r="C11" s="22"/>
      <c r="D11" s="24">
        <f>C38</f>
        <v>1793</v>
      </c>
      <c r="E11"/>
      <c r="F11" s="51"/>
      <c r="G11" s="61">
        <f>D11-F11</f>
        <v>1793</v>
      </c>
    </row>
    <row r="12" spans="1:7" s="25" customFormat="1">
      <c r="A12" s="20">
        <v>4110</v>
      </c>
      <c r="B12" s="9" t="s">
        <v>40</v>
      </c>
      <c r="C12" s="9"/>
      <c r="D12" s="26">
        <v>4000</v>
      </c>
      <c r="E12"/>
      <c r="F12" s="51"/>
      <c r="G12" s="61">
        <f t="shared" ref="G12:G21" si="0">D12-F12</f>
        <v>4000</v>
      </c>
    </row>
    <row r="13" spans="1:7" s="25" customFormat="1">
      <c r="A13" s="20">
        <v>4200</v>
      </c>
      <c r="B13" s="196" t="s">
        <v>660</v>
      </c>
      <c r="C13" s="9"/>
      <c r="D13" s="26">
        <v>1500</v>
      </c>
      <c r="E13"/>
      <c r="F13" s="51"/>
      <c r="G13" s="61">
        <f t="shared" si="0"/>
        <v>1500</v>
      </c>
    </row>
    <row r="14" spans="1:7" s="25" customFormat="1">
      <c r="A14" s="20">
        <v>4210</v>
      </c>
      <c r="B14" s="196" t="s">
        <v>485</v>
      </c>
      <c r="C14" s="9"/>
      <c r="D14" s="26">
        <v>4000</v>
      </c>
      <c r="E14"/>
      <c r="F14" s="51"/>
      <c r="G14" s="61">
        <f t="shared" si="0"/>
        <v>4000</v>
      </c>
    </row>
    <row r="15" spans="1:7" s="25" customFormat="1">
      <c r="A15" s="20">
        <v>4750</v>
      </c>
      <c r="B15" s="42" t="s">
        <v>175</v>
      </c>
      <c r="C15" s="9"/>
      <c r="D15" s="26">
        <v>1250</v>
      </c>
      <c r="E15"/>
      <c r="F15" s="51"/>
      <c r="G15" s="61">
        <f t="shared" si="0"/>
        <v>1250</v>
      </c>
    </row>
    <row r="16" spans="1:7" s="25" customFormat="1">
      <c r="A16" s="20">
        <v>4755</v>
      </c>
      <c r="B16" s="42" t="s">
        <v>242</v>
      </c>
      <c r="C16" s="9"/>
      <c r="D16" s="26">
        <v>2500</v>
      </c>
      <c r="E16"/>
      <c r="F16" s="51"/>
      <c r="G16" s="61">
        <f t="shared" si="0"/>
        <v>2500</v>
      </c>
    </row>
    <row r="17" spans="1:7" s="25" customFormat="1">
      <c r="A17" s="20">
        <v>4760</v>
      </c>
      <c r="B17" s="42" t="s">
        <v>272</v>
      </c>
      <c r="C17" s="9"/>
      <c r="D17" s="26">
        <v>921</v>
      </c>
      <c r="E17"/>
      <c r="F17" s="51"/>
      <c r="G17" s="61">
        <f t="shared" si="0"/>
        <v>921</v>
      </c>
    </row>
    <row r="18" spans="1:7" s="25" customFormat="1">
      <c r="A18" s="20">
        <v>4765</v>
      </c>
      <c r="B18" s="42" t="s">
        <v>358</v>
      </c>
      <c r="C18" s="9"/>
      <c r="D18" s="26">
        <v>4500</v>
      </c>
      <c r="E18"/>
      <c r="F18" s="51"/>
      <c r="G18" s="61">
        <f t="shared" si="0"/>
        <v>4500</v>
      </c>
    </row>
    <row r="19" spans="1:7" s="25" customFormat="1">
      <c r="A19" s="20">
        <v>4770</v>
      </c>
      <c r="B19" s="42" t="s">
        <v>654</v>
      </c>
      <c r="C19" s="9"/>
      <c r="D19" s="26">
        <v>15000</v>
      </c>
      <c r="E19"/>
      <c r="F19" s="51"/>
      <c r="G19" s="61">
        <f t="shared" si="0"/>
        <v>15000</v>
      </c>
    </row>
    <row r="20" spans="1:7">
      <c r="A20" s="20">
        <v>4950</v>
      </c>
      <c r="B20" s="9" t="s">
        <v>70</v>
      </c>
      <c r="C20" s="9"/>
      <c r="D20" s="3">
        <v>33000</v>
      </c>
      <c r="F20" s="51"/>
      <c r="G20" s="61">
        <f t="shared" si="0"/>
        <v>33000</v>
      </c>
    </row>
    <row r="21" spans="1:7">
      <c r="A21" s="20">
        <v>4955</v>
      </c>
      <c r="B21" s="9" t="s">
        <v>71</v>
      </c>
      <c r="C21" s="9"/>
      <c r="D21" s="3">
        <v>1060</v>
      </c>
      <c r="F21" s="48"/>
      <c r="G21" s="63">
        <f t="shared" si="0"/>
        <v>1060</v>
      </c>
    </row>
    <row r="22" spans="1:7" ht="12.75" thickBot="1">
      <c r="C22" s="2" t="s">
        <v>62</v>
      </c>
      <c r="D22" s="7">
        <f>SUM(D11:D21)</f>
        <v>69524</v>
      </c>
      <c r="E22" s="74" t="s">
        <v>48</v>
      </c>
      <c r="F22" s="50">
        <f>SUM(F11:F21)</f>
        <v>0</v>
      </c>
      <c r="G22" s="66">
        <f>SUM(G11:G21)</f>
        <v>69524</v>
      </c>
    </row>
    <row r="23" spans="1:7" ht="12.75" thickTop="1">
      <c r="B23" s="1"/>
    </row>
    <row r="24" spans="1:7">
      <c r="C24" s="59"/>
    </row>
    <row r="25" spans="1:7">
      <c r="A25" s="94" t="s">
        <v>159</v>
      </c>
    </row>
    <row r="26" spans="1:7">
      <c r="A26" s="4">
        <v>6161</v>
      </c>
      <c r="B26" t="s">
        <v>170</v>
      </c>
      <c r="C26" s="43">
        <v>900</v>
      </c>
      <c r="D26" s="60">
        <v>40808</v>
      </c>
    </row>
    <row r="27" spans="1:7">
      <c r="A27" s="4">
        <v>6162</v>
      </c>
      <c r="B27" t="s">
        <v>170</v>
      </c>
      <c r="C27" s="43">
        <v>900</v>
      </c>
      <c r="D27" s="60">
        <v>40808</v>
      </c>
    </row>
    <row r="28" spans="1:7">
      <c r="A28" s="4">
        <v>6332</v>
      </c>
      <c r="B28" t="s">
        <v>429</v>
      </c>
      <c r="C28" s="43">
        <v>734</v>
      </c>
      <c r="D28" s="60">
        <v>41546</v>
      </c>
    </row>
    <row r="29" spans="1:7">
      <c r="A29" s="4">
        <v>6333</v>
      </c>
      <c r="B29" t="s">
        <v>429</v>
      </c>
      <c r="C29" s="43">
        <v>734</v>
      </c>
      <c r="D29" s="60">
        <v>41546</v>
      </c>
    </row>
    <row r="30" spans="1:7">
      <c r="A30" s="4">
        <v>6395</v>
      </c>
      <c r="B30" t="s">
        <v>429</v>
      </c>
      <c r="C30" s="43">
        <v>734</v>
      </c>
      <c r="D30" s="60">
        <v>41767</v>
      </c>
    </row>
    <row r="31" spans="1:7">
      <c r="A31" s="4">
        <v>6396</v>
      </c>
      <c r="B31" t="s">
        <v>429</v>
      </c>
      <c r="C31" s="43">
        <v>734</v>
      </c>
      <c r="D31" s="60">
        <v>41767</v>
      </c>
    </row>
    <row r="32" spans="1:7">
      <c r="A32" s="4">
        <v>6397</v>
      </c>
      <c r="B32" t="s">
        <v>429</v>
      </c>
      <c r="C32" s="43">
        <v>734</v>
      </c>
      <c r="D32" s="60">
        <v>41767</v>
      </c>
    </row>
    <row r="33" spans="1:5">
      <c r="A33" s="4">
        <v>6398</v>
      </c>
      <c r="B33" t="s">
        <v>170</v>
      </c>
      <c r="C33" s="51">
        <v>400</v>
      </c>
      <c r="D33" s="60">
        <v>41767</v>
      </c>
    </row>
    <row r="34" spans="1:5">
      <c r="A34" s="4">
        <v>6394</v>
      </c>
      <c r="B34" t="s">
        <v>559</v>
      </c>
      <c r="C34" s="43">
        <v>1627</v>
      </c>
      <c r="D34" s="60">
        <v>41792</v>
      </c>
    </row>
    <row r="35" spans="1:5">
      <c r="A35" s="4">
        <v>6448</v>
      </c>
      <c r="B35" t="s">
        <v>429</v>
      </c>
      <c r="C35" s="43">
        <v>734</v>
      </c>
      <c r="D35" s="60">
        <v>42096</v>
      </c>
    </row>
    <row r="36" spans="1:5">
      <c r="A36" s="4">
        <v>6449</v>
      </c>
      <c r="B36" t="s">
        <v>429</v>
      </c>
      <c r="C36" s="48">
        <v>734</v>
      </c>
      <c r="D36" s="60">
        <v>42096</v>
      </c>
    </row>
    <row r="37" spans="1:5" ht="12.75" thickBot="1">
      <c r="B37" s="2" t="s">
        <v>48</v>
      </c>
      <c r="C37" s="50">
        <f>SUM(C26:C36)</f>
        <v>8965</v>
      </c>
    </row>
    <row r="38" spans="1:5" ht="12.75" thickTop="1">
      <c r="B38" s="6" t="s">
        <v>597</v>
      </c>
      <c r="C38" s="96">
        <f>C37/5</f>
        <v>1793</v>
      </c>
    </row>
    <row r="39" spans="1:5">
      <c r="B39" s="42" t="s">
        <v>165</v>
      </c>
      <c r="C39" s="97">
        <f>Depreciation!B23</f>
        <v>11167.56</v>
      </c>
    </row>
    <row r="40" spans="1:5">
      <c r="B40" s="99" t="s">
        <v>167</v>
      </c>
      <c r="C40" s="98">
        <f>Depreciation!D23</f>
        <v>0</v>
      </c>
    </row>
    <row r="41" spans="1:5" ht="12.75" thickBot="1">
      <c r="B41" s="100" t="s">
        <v>166</v>
      </c>
      <c r="C41" s="101">
        <f>SUM(C38+C39-C40)</f>
        <v>12960.56</v>
      </c>
    </row>
    <row r="42" spans="1:5" ht="12.75" thickTop="1">
      <c r="C42" s="3"/>
    </row>
    <row r="44" spans="1:5">
      <c r="A44" s="94" t="s">
        <v>599</v>
      </c>
      <c r="E44" s="21"/>
    </row>
    <row r="45" spans="1:5" ht="12.75" thickBot="1">
      <c r="A45" s="16" t="s">
        <v>164</v>
      </c>
      <c r="B45" s="17" t="s">
        <v>160</v>
      </c>
      <c r="C45" s="17" t="s">
        <v>161</v>
      </c>
      <c r="D45" s="17" t="s">
        <v>162</v>
      </c>
      <c r="E45" s="9"/>
    </row>
    <row r="49" spans="3:3">
      <c r="C49" s="43"/>
    </row>
    <row r="50" spans="3:3">
      <c r="C50" s="43"/>
    </row>
    <row r="51" spans="3:3">
      <c r="C51" s="43"/>
    </row>
    <row r="52" spans="3:3">
      <c r="C52" s="4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F14" sqref="F14"/>
    </sheetView>
  </sheetViews>
  <sheetFormatPr defaultColWidth="9" defaultRowHeight="12"/>
  <cols>
    <col min="1" max="1" width="11.28515625" style="9" bestFit="1" customWidth="1"/>
    <col min="2" max="2" width="24.140625" style="9" bestFit="1" customWidth="1"/>
    <col min="3" max="3" width="10.7109375" style="9" customWidth="1"/>
    <col min="4" max="4" width="11.5703125" style="9" customWidth="1"/>
    <col min="5" max="5" width="5.28515625" bestFit="1" customWidth="1"/>
    <col min="6" max="6" width="12.42578125" bestFit="1" customWidth="1"/>
    <col min="7" max="7" width="12" bestFit="1" customWidth="1"/>
    <col min="8" max="16384" width="9" style="9"/>
  </cols>
  <sheetData>
    <row r="1" spans="1:7" ht="16.5">
      <c r="A1" s="67" t="s">
        <v>75</v>
      </c>
      <c r="B1" s="68"/>
      <c r="C1" s="68"/>
      <c r="D1" s="67" t="s">
        <v>598</v>
      </c>
    </row>
    <row r="3" spans="1:7">
      <c r="A3" s="69" t="s">
        <v>49</v>
      </c>
      <c r="B3" s="70" t="s">
        <v>128</v>
      </c>
    </row>
    <row r="4" spans="1:7">
      <c r="A4" s="69"/>
      <c r="B4" s="70"/>
    </row>
    <row r="5" spans="1:7">
      <c r="A5" s="69" t="s">
        <v>44</v>
      </c>
      <c r="B5" s="70"/>
      <c r="F5" s="6" t="s">
        <v>142</v>
      </c>
      <c r="G5" s="6" t="s">
        <v>143</v>
      </c>
    </row>
    <row r="6" spans="1:7" ht="12.75" thickBot="1">
      <c r="A6" s="17" t="s">
        <v>46</v>
      </c>
      <c r="B6" s="17"/>
      <c r="C6" s="17"/>
      <c r="D6" s="18" t="s">
        <v>598</v>
      </c>
      <c r="F6" s="14"/>
      <c r="G6" s="14"/>
    </row>
    <row r="7" spans="1:7">
      <c r="A7" s="12">
        <v>4000</v>
      </c>
      <c r="B7" s="9" t="s">
        <v>43</v>
      </c>
      <c r="D7" s="72">
        <v>3750</v>
      </c>
      <c r="F7" s="72">
        <f>F15</f>
        <v>0</v>
      </c>
      <c r="G7" s="72">
        <f>D7-F7</f>
        <v>3750</v>
      </c>
    </row>
    <row r="8" spans="1:7" ht="12.75" thickBot="1">
      <c r="C8" s="2" t="s">
        <v>62</v>
      </c>
      <c r="D8" s="73">
        <f>SUM(D7:D7)</f>
        <v>3750</v>
      </c>
      <c r="E8" s="2" t="s">
        <v>48</v>
      </c>
      <c r="F8" s="50"/>
      <c r="G8" s="56">
        <f>SUM(G7:G7)</f>
        <v>3750</v>
      </c>
    </row>
    <row r="9" spans="1:7" ht="12.75" thickTop="1">
      <c r="D9" s="24"/>
    </row>
    <row r="10" spans="1:7" ht="12.75" thickBot="1">
      <c r="A10" s="13" t="s">
        <v>45</v>
      </c>
      <c r="B10" s="14"/>
      <c r="C10" s="14"/>
      <c r="D10" s="28"/>
      <c r="F10" s="14"/>
      <c r="G10" s="14"/>
    </row>
    <row r="11" spans="1:7">
      <c r="A11" s="20">
        <v>4110</v>
      </c>
      <c r="B11" s="9" t="s">
        <v>173</v>
      </c>
      <c r="D11" s="24">
        <v>700</v>
      </c>
      <c r="F11" s="51"/>
      <c r="G11" s="61">
        <f>D11-F11</f>
        <v>700</v>
      </c>
    </row>
    <row r="12" spans="1:7">
      <c r="A12" s="20">
        <v>4140</v>
      </c>
      <c r="B12" s="9" t="s">
        <v>42</v>
      </c>
      <c r="D12" s="24">
        <v>250</v>
      </c>
      <c r="F12" s="51"/>
      <c r="G12" s="61">
        <f>D12-F12</f>
        <v>250</v>
      </c>
    </row>
    <row r="13" spans="1:7">
      <c r="A13" s="20">
        <v>4200</v>
      </c>
      <c r="B13" s="9" t="s">
        <v>7</v>
      </c>
      <c r="D13" s="24">
        <v>1000</v>
      </c>
      <c r="F13" s="51"/>
      <c r="G13" s="61">
        <f>D13-F13</f>
        <v>1000</v>
      </c>
    </row>
    <row r="14" spans="1:7">
      <c r="A14" s="20">
        <v>4380</v>
      </c>
      <c r="B14" s="9" t="s">
        <v>99</v>
      </c>
      <c r="D14" s="29">
        <v>1800</v>
      </c>
      <c r="F14" s="48"/>
      <c r="G14" s="63">
        <f>D14-F14</f>
        <v>1800</v>
      </c>
    </row>
    <row r="15" spans="1:7" ht="12.75" thickBot="1">
      <c r="B15" s="12"/>
      <c r="C15" s="2" t="s">
        <v>62</v>
      </c>
      <c r="D15" s="30">
        <f>SUM(D11:D14)</f>
        <v>3750</v>
      </c>
      <c r="E15" s="74" t="s">
        <v>48</v>
      </c>
      <c r="F15" s="50">
        <f>SUM(F11:F14)</f>
        <v>0</v>
      </c>
      <c r="G15" s="66">
        <f>SUM(G11:G14)</f>
        <v>3750</v>
      </c>
    </row>
    <row r="16" spans="1:7" ht="12.75" thickTop="1">
      <c r="D16" s="61"/>
    </row>
    <row r="17" spans="2:4">
      <c r="B17" s="12"/>
      <c r="D17" s="61"/>
    </row>
    <row r="19" spans="2:4">
      <c r="D19" s="61"/>
    </row>
    <row r="20" spans="2:4">
      <c r="D20" s="61"/>
    </row>
    <row r="21" spans="2:4">
      <c r="D21" s="61"/>
    </row>
    <row r="22" spans="2:4">
      <c r="D22" s="61"/>
    </row>
    <row r="23" spans="2:4">
      <c r="D23" s="61"/>
    </row>
    <row r="24" spans="2:4">
      <c r="D24" s="61"/>
    </row>
    <row r="25" spans="2:4">
      <c r="D25" s="61"/>
    </row>
    <row r="26" spans="2:4">
      <c r="D26" s="61"/>
    </row>
    <row r="27" spans="2:4">
      <c r="D27" s="61"/>
    </row>
    <row r="28" spans="2:4">
      <c r="D28" s="61"/>
    </row>
    <row r="29" spans="2:4">
      <c r="D29" s="61"/>
    </row>
    <row r="30" spans="2:4">
      <c r="D30" s="61"/>
    </row>
    <row r="31" spans="2:4">
      <c r="D31" s="61"/>
    </row>
    <row r="32" spans="2:4">
      <c r="D32" s="61"/>
    </row>
    <row r="33" spans="4:4">
      <c r="D33" s="61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F11" sqref="F11"/>
    </sheetView>
  </sheetViews>
  <sheetFormatPr defaultRowHeight="12"/>
  <cols>
    <col min="1" max="1" width="10.5703125" customWidth="1"/>
    <col min="2" max="2" width="17" bestFit="1" customWidth="1"/>
    <col min="3" max="3" width="4.85546875" bestFit="1" customWidth="1"/>
    <col min="4" max="4" width="11" bestFit="1" customWidth="1"/>
    <col min="5" max="5" width="5.28515625" bestFit="1" customWidth="1"/>
    <col min="6" max="6" width="12.42578125" bestFit="1" customWidth="1"/>
    <col min="7" max="7" width="11" bestFit="1" customWidth="1"/>
  </cols>
  <sheetData>
    <row r="1" spans="1:7" ht="16.5">
      <c r="A1" s="10" t="s">
        <v>217</v>
      </c>
      <c r="B1" s="19"/>
      <c r="C1" s="19"/>
      <c r="D1" s="10" t="s">
        <v>598</v>
      </c>
    </row>
    <row r="3" spans="1:7">
      <c r="A3" s="5" t="s">
        <v>49</v>
      </c>
      <c r="B3" s="6" t="s">
        <v>216</v>
      </c>
    </row>
    <row r="4" spans="1:7">
      <c r="A4" s="5"/>
      <c r="B4" s="6"/>
    </row>
    <row r="5" spans="1:7">
      <c r="A5" s="5" t="s">
        <v>44</v>
      </c>
      <c r="B5" s="6"/>
      <c r="F5" s="6" t="s">
        <v>142</v>
      </c>
      <c r="G5" s="6" t="s">
        <v>143</v>
      </c>
    </row>
    <row r="6" spans="1:7" ht="12.75" thickBot="1">
      <c r="A6" s="17" t="s">
        <v>46</v>
      </c>
      <c r="B6" s="17"/>
      <c r="C6" s="17"/>
      <c r="D6" s="18" t="s">
        <v>598</v>
      </c>
      <c r="F6" s="14"/>
      <c r="G6" s="14"/>
    </row>
    <row r="7" spans="1:7">
      <c r="A7" s="1">
        <v>4000</v>
      </c>
      <c r="B7" t="s">
        <v>43</v>
      </c>
      <c r="D7" s="3">
        <v>15000</v>
      </c>
      <c r="F7" s="72">
        <f>F12</f>
        <v>0</v>
      </c>
      <c r="G7" s="72">
        <f>D7-F7</f>
        <v>15000</v>
      </c>
    </row>
    <row r="8" spans="1:7" ht="12.75" thickBot="1">
      <c r="C8" s="2" t="s">
        <v>62</v>
      </c>
      <c r="D8" s="7">
        <f>SUM(D7:D7)</f>
        <v>15000</v>
      </c>
      <c r="E8" s="2" t="s">
        <v>48</v>
      </c>
      <c r="F8" s="50"/>
      <c r="G8" s="56">
        <f>SUM(G7:G7)</f>
        <v>15000</v>
      </c>
    </row>
    <row r="9" spans="1:7" ht="12.75" thickTop="1">
      <c r="D9" s="3"/>
    </row>
    <row r="10" spans="1:7" ht="12.75" thickBot="1">
      <c r="A10" s="13" t="s">
        <v>45</v>
      </c>
      <c r="B10" s="14"/>
      <c r="C10" s="14"/>
      <c r="D10" s="15"/>
      <c r="F10" s="14"/>
      <c r="G10" s="14"/>
    </row>
    <row r="11" spans="1:7">
      <c r="A11" s="20">
        <v>4965</v>
      </c>
      <c r="B11" s="9" t="s">
        <v>176</v>
      </c>
      <c r="C11" s="9"/>
      <c r="D11" s="3">
        <v>15000</v>
      </c>
      <c r="F11" s="75"/>
      <c r="G11" s="72">
        <f>D11-F11</f>
        <v>15000</v>
      </c>
    </row>
    <row r="12" spans="1:7" ht="12.75" thickBot="1">
      <c r="C12" s="2" t="s">
        <v>62</v>
      </c>
      <c r="D12" s="7">
        <f>SUM(D11:D11)</f>
        <v>15000</v>
      </c>
      <c r="E12" s="74" t="s">
        <v>48</v>
      </c>
      <c r="F12" s="50">
        <f>SUM(F11:F11)</f>
        <v>0</v>
      </c>
      <c r="G12" s="66">
        <f>SUM(G11:G11)</f>
        <v>15000</v>
      </c>
    </row>
    <row r="13" spans="1:7" ht="12.75" thickTop="1">
      <c r="B13" s="1"/>
      <c r="D13" s="3"/>
    </row>
  </sheetData>
  <phoneticPr fontId="12" type="noConversion"/>
  <pageMargins left="0.75" right="0.75" top="1" bottom="1" header="0.5" footer="0.5"/>
  <pageSetup orientation="portrait" r:id="rId1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K59" sqref="K59"/>
    </sheetView>
  </sheetViews>
  <sheetFormatPr defaultColWidth="9" defaultRowHeight="12"/>
  <cols>
    <col min="1" max="1" width="11.140625" customWidth="1"/>
    <col min="2" max="2" width="11.42578125" bestFit="1" customWidth="1"/>
    <col min="3" max="3" width="10.7109375" customWidth="1"/>
    <col min="4" max="4" width="11.42578125" customWidth="1"/>
    <col min="5" max="5" width="5.28515625" bestFit="1" customWidth="1"/>
    <col min="6" max="6" width="12.42578125" bestFit="1" customWidth="1"/>
    <col min="7" max="7" width="12" bestFit="1" customWidth="1"/>
  </cols>
  <sheetData>
    <row r="1" spans="1:7" ht="16.5">
      <c r="A1" s="10" t="s">
        <v>74</v>
      </c>
      <c r="B1" s="19"/>
      <c r="C1" s="19"/>
      <c r="D1" s="10" t="s">
        <v>598</v>
      </c>
    </row>
    <row r="3" spans="1:7">
      <c r="A3" s="5" t="s">
        <v>49</v>
      </c>
      <c r="B3" s="6" t="s">
        <v>129</v>
      </c>
    </row>
    <row r="4" spans="1:7">
      <c r="A4" s="5"/>
      <c r="B4" s="6"/>
    </row>
    <row r="5" spans="1:7">
      <c r="A5" s="5" t="s">
        <v>44</v>
      </c>
      <c r="B5" s="6"/>
      <c r="F5" s="6" t="s">
        <v>142</v>
      </c>
      <c r="G5" s="6" t="s">
        <v>143</v>
      </c>
    </row>
    <row r="6" spans="1:7" ht="12.75" thickBot="1">
      <c r="A6" s="17" t="s">
        <v>46</v>
      </c>
      <c r="B6" s="17"/>
      <c r="C6" s="17"/>
      <c r="D6" s="18" t="s">
        <v>598</v>
      </c>
      <c r="F6" s="14"/>
      <c r="G6" s="14"/>
    </row>
    <row r="7" spans="1:7">
      <c r="A7" s="1">
        <v>4000</v>
      </c>
      <c r="B7" t="s">
        <v>43</v>
      </c>
      <c r="D7" s="3">
        <v>2000</v>
      </c>
      <c r="F7" s="72">
        <f>F12</f>
        <v>0</v>
      </c>
      <c r="G7" s="72">
        <f>D7-F7</f>
        <v>2000</v>
      </c>
    </row>
    <row r="8" spans="1:7" ht="12.75" thickBot="1">
      <c r="C8" s="2" t="s">
        <v>62</v>
      </c>
      <c r="D8" s="7">
        <f>SUM(D7:D7)</f>
        <v>2000</v>
      </c>
      <c r="E8" s="2" t="s">
        <v>48</v>
      </c>
      <c r="F8" s="50"/>
      <c r="G8" s="56">
        <f>SUM(G7:G7)</f>
        <v>2000</v>
      </c>
    </row>
    <row r="9" spans="1:7" ht="12.75" thickTop="1">
      <c r="D9" s="3"/>
    </row>
    <row r="10" spans="1:7" ht="12.75" thickBot="1">
      <c r="A10" s="13" t="s">
        <v>45</v>
      </c>
      <c r="B10" s="14"/>
      <c r="C10" s="14"/>
      <c r="D10" s="15"/>
      <c r="F10" s="14"/>
      <c r="G10" s="14"/>
    </row>
    <row r="11" spans="1:7">
      <c r="A11" s="20">
        <v>4965</v>
      </c>
      <c r="B11" s="9" t="s">
        <v>32</v>
      </c>
      <c r="C11" s="9"/>
      <c r="D11" s="3">
        <v>2000</v>
      </c>
      <c r="F11" s="75"/>
      <c r="G11" s="72">
        <f>D11-F11</f>
        <v>2000</v>
      </c>
    </row>
    <row r="12" spans="1:7" ht="12.75" thickBot="1">
      <c r="C12" s="2" t="s">
        <v>62</v>
      </c>
      <c r="D12" s="7">
        <f>SUM(D11:D11)</f>
        <v>2000</v>
      </c>
      <c r="E12" s="74" t="s">
        <v>48</v>
      </c>
      <c r="F12" s="50">
        <f>SUM(F11:F11)</f>
        <v>0</v>
      </c>
      <c r="G12" s="66">
        <f>SUM(G11:G11)</f>
        <v>2000</v>
      </c>
    </row>
    <row r="13" spans="1:7" ht="12.75" thickTop="1">
      <c r="B13" s="1"/>
      <c r="D13" s="3"/>
    </row>
    <row r="14" spans="1:7">
      <c r="B14" s="1"/>
      <c r="D14" s="3"/>
    </row>
    <row r="15" spans="1:7">
      <c r="D15" s="3"/>
    </row>
    <row r="16" spans="1:7">
      <c r="B16" s="1"/>
      <c r="D16" s="3"/>
    </row>
    <row r="17" spans="4:4">
      <c r="D17" s="3"/>
    </row>
    <row r="18" spans="4:4">
      <c r="D18" s="3"/>
    </row>
    <row r="19" spans="4:4">
      <c r="D19" s="3"/>
    </row>
    <row r="20" spans="4:4">
      <c r="D20" s="3"/>
    </row>
    <row r="21" spans="4:4">
      <c r="D21" s="3"/>
    </row>
    <row r="22" spans="4:4">
      <c r="D22" s="3"/>
    </row>
    <row r="23" spans="4:4">
      <c r="D23" s="3"/>
    </row>
    <row r="24" spans="4:4">
      <c r="D24" s="3"/>
    </row>
    <row r="25" spans="4:4">
      <c r="D25" s="3"/>
    </row>
    <row r="26" spans="4:4">
      <c r="D26" s="3"/>
    </row>
    <row r="27" spans="4:4">
      <c r="D27" s="3"/>
    </row>
    <row r="28" spans="4:4">
      <c r="D28" s="3"/>
    </row>
    <row r="29" spans="4:4">
      <c r="D29" s="3"/>
    </row>
    <row r="30" spans="4:4">
      <c r="D30" s="3"/>
    </row>
    <row r="31" spans="4:4">
      <c r="D31" s="3"/>
    </row>
    <row r="32" spans="4:4">
      <c r="D32" s="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D12" sqref="D12"/>
    </sheetView>
  </sheetViews>
  <sheetFormatPr defaultColWidth="9" defaultRowHeight="12"/>
  <cols>
    <col min="1" max="1" width="10.85546875" customWidth="1"/>
    <col min="2" max="2" width="16.28515625" bestFit="1" customWidth="1"/>
    <col min="3" max="3" width="10.7109375" customWidth="1"/>
    <col min="4" max="4" width="12.5703125" customWidth="1"/>
    <col min="5" max="5" width="5.28515625" bestFit="1" customWidth="1"/>
    <col min="6" max="6" width="12.42578125" bestFit="1" customWidth="1"/>
    <col min="7" max="7" width="12" bestFit="1" customWidth="1"/>
  </cols>
  <sheetData>
    <row r="1" spans="1:7" ht="16.5">
      <c r="A1" s="10" t="s">
        <v>73</v>
      </c>
      <c r="B1" s="19"/>
      <c r="C1" s="19"/>
      <c r="D1" s="10" t="s">
        <v>598</v>
      </c>
    </row>
    <row r="3" spans="1:7">
      <c r="A3" s="5" t="s">
        <v>49</v>
      </c>
      <c r="B3" s="6" t="s">
        <v>130</v>
      </c>
    </row>
    <row r="4" spans="1:7">
      <c r="A4" s="5"/>
      <c r="B4" s="6"/>
    </row>
    <row r="5" spans="1:7">
      <c r="A5" s="5" t="s">
        <v>44</v>
      </c>
      <c r="B5" s="6"/>
      <c r="F5" s="6" t="s">
        <v>142</v>
      </c>
      <c r="G5" s="6" t="s">
        <v>143</v>
      </c>
    </row>
    <row r="6" spans="1:7" ht="12.75" thickBot="1">
      <c r="A6" s="17" t="s">
        <v>46</v>
      </c>
      <c r="B6" s="17"/>
      <c r="C6" s="17"/>
      <c r="D6" s="53" t="s">
        <v>598</v>
      </c>
      <c r="F6" s="14"/>
      <c r="G6" s="14"/>
    </row>
    <row r="7" spans="1:7">
      <c r="A7" s="1">
        <v>4000</v>
      </c>
      <c r="B7" t="s">
        <v>43</v>
      </c>
      <c r="D7" s="3">
        <v>33000</v>
      </c>
      <c r="F7" s="72">
        <f>F12</f>
        <v>0</v>
      </c>
      <c r="G7" s="72">
        <f>D7-F7</f>
        <v>33000</v>
      </c>
    </row>
    <row r="8" spans="1:7" ht="12.75" thickBot="1">
      <c r="C8" s="2" t="s">
        <v>62</v>
      </c>
      <c r="D8" s="7">
        <f>SUM(D7:D7)</f>
        <v>33000</v>
      </c>
      <c r="E8" s="2" t="s">
        <v>48</v>
      </c>
      <c r="F8" s="50"/>
      <c r="G8" s="56">
        <f>SUM(G7:G7)</f>
        <v>33000</v>
      </c>
    </row>
    <row r="9" spans="1:7" ht="12.75" thickTop="1">
      <c r="D9" s="3"/>
    </row>
    <row r="10" spans="1:7" ht="12.75" thickBot="1">
      <c r="A10" s="13" t="s">
        <v>45</v>
      </c>
      <c r="B10" s="14"/>
      <c r="C10" s="14"/>
      <c r="D10" s="15"/>
      <c r="F10" s="14"/>
      <c r="G10" s="14"/>
    </row>
    <row r="11" spans="1:7">
      <c r="A11" s="20">
        <v>4906</v>
      </c>
      <c r="B11" s="9" t="s">
        <v>72</v>
      </c>
      <c r="C11" s="9"/>
      <c r="D11" s="3">
        <v>33000</v>
      </c>
      <c r="F11" s="75">
        <v>0</v>
      </c>
      <c r="G11" s="72">
        <f>D11-F11</f>
        <v>33000</v>
      </c>
    </row>
    <row r="12" spans="1:7" ht="12.75" thickBot="1">
      <c r="C12" s="2" t="s">
        <v>62</v>
      </c>
      <c r="D12" s="7">
        <f>SUM(D11:D11)</f>
        <v>33000</v>
      </c>
      <c r="E12" s="74" t="s">
        <v>48</v>
      </c>
      <c r="F12" s="50">
        <f>SUM(F11:F11)</f>
        <v>0</v>
      </c>
      <c r="G12" s="66">
        <f>SUM(G11:G11)</f>
        <v>33000</v>
      </c>
    </row>
    <row r="13" spans="1:7" ht="12.75" thickTop="1">
      <c r="B13" s="1"/>
      <c r="D13" s="3"/>
    </row>
    <row r="14" spans="1:7">
      <c r="B14" s="1"/>
      <c r="D14" s="3"/>
    </row>
    <row r="15" spans="1:7">
      <c r="D15" s="3"/>
    </row>
    <row r="16" spans="1:7">
      <c r="B16" s="1"/>
      <c r="D16" s="3"/>
    </row>
    <row r="17" spans="4:4">
      <c r="D17" s="3"/>
    </row>
    <row r="18" spans="4:4">
      <c r="D18" s="3"/>
    </row>
    <row r="19" spans="4:4">
      <c r="D19" s="3"/>
    </row>
    <row r="20" spans="4:4">
      <c r="D20" s="3"/>
    </row>
    <row r="21" spans="4:4">
      <c r="D21" s="3"/>
    </row>
    <row r="22" spans="4:4">
      <c r="D22" s="3"/>
    </row>
    <row r="23" spans="4:4">
      <c r="D23" s="3"/>
    </row>
    <row r="24" spans="4:4">
      <c r="D24" s="3"/>
    </row>
    <row r="25" spans="4:4">
      <c r="D25" s="3"/>
    </row>
    <row r="26" spans="4:4">
      <c r="D26" s="3"/>
    </row>
    <row r="27" spans="4:4">
      <c r="D27" s="3"/>
    </row>
    <row r="28" spans="4:4">
      <c r="D28" s="3"/>
    </row>
    <row r="29" spans="4:4">
      <c r="D29" s="3"/>
    </row>
    <row r="30" spans="4:4">
      <c r="D30" s="3"/>
    </row>
    <row r="31" spans="4:4">
      <c r="D31" s="3"/>
    </row>
    <row r="32" spans="4:4">
      <c r="D32" s="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E34" sqref="E34"/>
    </sheetView>
  </sheetViews>
  <sheetFormatPr defaultRowHeight="12"/>
  <cols>
    <col min="1" max="1" width="25.28515625" customWidth="1"/>
    <col min="2" max="2" width="11.42578125" customWidth="1"/>
    <col min="3" max="3" width="13.85546875" customWidth="1"/>
    <col min="4" max="4" width="20.85546875" customWidth="1"/>
    <col min="5" max="5" width="5.7109375" customWidth="1"/>
    <col min="6" max="6" width="12.85546875" customWidth="1"/>
  </cols>
  <sheetData>
    <row r="1" spans="1:7" ht="16.5">
      <c r="A1" s="10" t="s">
        <v>661</v>
      </c>
      <c r="B1" s="19"/>
      <c r="C1" s="19"/>
      <c r="D1" s="10" t="s">
        <v>598</v>
      </c>
    </row>
    <row r="3" spans="1:7">
      <c r="A3" s="5" t="s">
        <v>49</v>
      </c>
      <c r="B3" s="6" t="s">
        <v>662</v>
      </c>
    </row>
    <row r="5" spans="1:7">
      <c r="A5" s="5" t="s">
        <v>44</v>
      </c>
      <c r="D5" s="38"/>
      <c r="F5" s="6" t="s">
        <v>142</v>
      </c>
      <c r="G5" s="6" t="s">
        <v>143</v>
      </c>
    </row>
    <row r="6" spans="1:7" ht="12.75" thickBot="1">
      <c r="A6" s="17" t="s">
        <v>46</v>
      </c>
      <c r="B6" s="14"/>
      <c r="C6" s="14"/>
      <c r="D6" s="31" t="s">
        <v>598</v>
      </c>
      <c r="F6" s="14"/>
      <c r="G6" s="14"/>
    </row>
    <row r="7" spans="1:7">
      <c r="A7" s="1">
        <v>4000</v>
      </c>
      <c r="B7" t="s">
        <v>43</v>
      </c>
      <c r="D7" s="26">
        <v>500</v>
      </c>
      <c r="F7" s="43">
        <f>F15</f>
        <v>0</v>
      </c>
      <c r="G7" s="3">
        <f>D7-F7</f>
        <v>500</v>
      </c>
    </row>
    <row r="8" spans="1:7">
      <c r="A8" s="1">
        <v>4010</v>
      </c>
      <c r="B8" t="s">
        <v>38</v>
      </c>
      <c r="D8" s="26">
        <v>150</v>
      </c>
      <c r="F8" s="43"/>
      <c r="G8" s="3">
        <f>F8</f>
        <v>0</v>
      </c>
    </row>
    <row r="9" spans="1:7">
      <c r="A9" s="1">
        <v>4070</v>
      </c>
      <c r="B9" t="s">
        <v>6</v>
      </c>
      <c r="D9" s="29">
        <v>100</v>
      </c>
      <c r="F9" s="48"/>
      <c r="G9" s="63">
        <f>F9</f>
        <v>0</v>
      </c>
    </row>
    <row r="10" spans="1:7" ht="12.75" thickBot="1">
      <c r="C10" s="2" t="s">
        <v>62</v>
      </c>
      <c r="D10" s="30">
        <f>SUM(D6:D9)</f>
        <v>750</v>
      </c>
      <c r="E10" s="2" t="s">
        <v>48</v>
      </c>
      <c r="F10" s="50">
        <f>SUM(F8:F9)</f>
        <v>0</v>
      </c>
      <c r="G10" s="56">
        <f>SUM(G7:G9)</f>
        <v>500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177"/>
      <c r="E12" s="178"/>
      <c r="F12" s="178"/>
      <c r="G12" s="178"/>
    </row>
    <row r="13" spans="1:7">
      <c r="A13" s="20">
        <v>4180</v>
      </c>
      <c r="B13" s="196" t="s">
        <v>271</v>
      </c>
      <c r="C13" s="9"/>
      <c r="D13" s="24">
        <v>300</v>
      </c>
      <c r="E13" s="9"/>
      <c r="F13" s="51"/>
      <c r="G13" s="61">
        <f>D13-F13</f>
        <v>300</v>
      </c>
    </row>
    <row r="14" spans="1:7">
      <c r="A14" s="20">
        <v>4200</v>
      </c>
      <c r="B14" s="196" t="s">
        <v>157</v>
      </c>
      <c r="C14" s="9"/>
      <c r="D14" s="29">
        <v>450</v>
      </c>
      <c r="E14" s="9"/>
      <c r="F14" s="48"/>
      <c r="G14" s="63">
        <f>D14-F14</f>
        <v>450</v>
      </c>
    </row>
    <row r="15" spans="1:7" ht="12.75" thickBot="1">
      <c r="C15" s="2" t="s">
        <v>62</v>
      </c>
      <c r="D15" s="30">
        <f>SUM(D13:D14)</f>
        <v>750</v>
      </c>
      <c r="E15" s="74" t="s">
        <v>48</v>
      </c>
      <c r="F15" s="50">
        <f>SUM(F13:F13)</f>
        <v>0</v>
      </c>
      <c r="G15" s="66">
        <f>SUM(G13:G14)</f>
        <v>750</v>
      </c>
    </row>
    <row r="16" spans="1:7" ht="12.75" thickTop="1"/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F14" sqref="F14"/>
    </sheetView>
  </sheetViews>
  <sheetFormatPr defaultColWidth="9" defaultRowHeight="12"/>
  <cols>
    <col min="1" max="1" width="10.85546875" customWidth="1"/>
    <col min="2" max="2" width="27.28515625" bestFit="1" customWidth="1"/>
    <col min="3" max="3" width="10.7109375" customWidth="1"/>
    <col min="4" max="4" width="11.42578125" customWidth="1"/>
    <col min="5" max="5" width="5.28515625" bestFit="1" customWidth="1"/>
    <col min="6" max="6" width="12.42578125" bestFit="1" customWidth="1"/>
    <col min="7" max="7" width="12" bestFit="1" customWidth="1"/>
  </cols>
  <sheetData>
    <row r="1" spans="1:7" ht="16.5">
      <c r="A1" s="10" t="s">
        <v>134</v>
      </c>
      <c r="B1" s="19"/>
      <c r="C1" s="19"/>
      <c r="D1" s="10" t="s">
        <v>598</v>
      </c>
    </row>
    <row r="3" spans="1:7">
      <c r="A3" s="5" t="s">
        <v>49</v>
      </c>
      <c r="B3" s="6" t="s">
        <v>131</v>
      </c>
    </row>
    <row r="4" spans="1:7">
      <c r="A4" s="5"/>
      <c r="B4" s="6"/>
    </row>
    <row r="5" spans="1:7">
      <c r="A5" s="5" t="s">
        <v>44</v>
      </c>
      <c r="B5" s="6"/>
      <c r="F5" s="6" t="s">
        <v>142</v>
      </c>
      <c r="G5" s="6" t="s">
        <v>143</v>
      </c>
    </row>
    <row r="6" spans="1:7" ht="12.75" thickBot="1">
      <c r="A6" s="17" t="s">
        <v>46</v>
      </c>
      <c r="B6" s="17"/>
      <c r="C6" s="17"/>
      <c r="D6" s="53" t="s">
        <v>598</v>
      </c>
      <c r="F6" s="14"/>
      <c r="G6" s="14"/>
    </row>
    <row r="7" spans="1:7">
      <c r="A7" s="1">
        <v>4000</v>
      </c>
      <c r="B7" t="s">
        <v>43</v>
      </c>
      <c r="D7" s="26">
        <v>28000</v>
      </c>
      <c r="F7" s="72">
        <f>F15</f>
        <v>0</v>
      </c>
      <c r="G7" s="72">
        <f>D7-F7</f>
        <v>28000</v>
      </c>
    </row>
    <row r="8" spans="1:7" ht="12.75" thickBot="1">
      <c r="C8" s="2" t="s">
        <v>62</v>
      </c>
      <c r="D8" s="27">
        <f>SUM(D7:D7)</f>
        <v>28000</v>
      </c>
      <c r="E8" s="2" t="s">
        <v>48</v>
      </c>
      <c r="F8" s="50"/>
      <c r="G8" s="56">
        <f>SUM(G7:G7)</f>
        <v>28000</v>
      </c>
    </row>
    <row r="9" spans="1:7" ht="12.75" thickTop="1">
      <c r="D9" s="26"/>
    </row>
    <row r="10" spans="1:7" ht="12.75" thickBot="1">
      <c r="A10" s="13" t="s">
        <v>45</v>
      </c>
      <c r="B10" s="14"/>
      <c r="C10" s="14"/>
      <c r="D10" s="28"/>
      <c r="F10" s="14"/>
      <c r="G10" s="14"/>
    </row>
    <row r="11" spans="1:7">
      <c r="A11" s="20">
        <v>4909</v>
      </c>
      <c r="B11" s="9" t="s">
        <v>77</v>
      </c>
      <c r="C11" s="9"/>
      <c r="D11" s="26">
        <v>25000</v>
      </c>
      <c r="F11" s="51"/>
      <c r="G11" s="61">
        <f>D11-F11</f>
        <v>25000</v>
      </c>
    </row>
    <row r="12" spans="1:7">
      <c r="A12" s="20">
        <v>4915</v>
      </c>
      <c r="B12" s="9" t="s">
        <v>78</v>
      </c>
      <c r="C12" s="9"/>
      <c r="D12" s="26">
        <v>1000</v>
      </c>
      <c r="F12" s="51"/>
      <c r="G12" s="61">
        <f>D12-F12</f>
        <v>1000</v>
      </c>
    </row>
    <row r="13" spans="1:7">
      <c r="A13" s="20">
        <v>4920</v>
      </c>
      <c r="B13" s="9" t="s">
        <v>79</v>
      </c>
      <c r="C13" s="9"/>
      <c r="D13" s="26">
        <v>1000</v>
      </c>
      <c r="F13" s="51"/>
      <c r="G13" s="61">
        <f>D13-F13</f>
        <v>1000</v>
      </c>
    </row>
    <row r="14" spans="1:7">
      <c r="A14" s="20">
        <v>4925</v>
      </c>
      <c r="B14" s="9" t="s">
        <v>80</v>
      </c>
      <c r="C14" s="9"/>
      <c r="D14" s="26">
        <v>1000</v>
      </c>
      <c r="F14" s="48"/>
      <c r="G14" s="63">
        <f>D14-F14</f>
        <v>1000</v>
      </c>
    </row>
    <row r="15" spans="1:7" ht="12.75" thickBot="1">
      <c r="C15" s="2" t="s">
        <v>62</v>
      </c>
      <c r="D15" s="27">
        <f>SUM(D11:D14)</f>
        <v>28000</v>
      </c>
      <c r="E15" s="74" t="s">
        <v>48</v>
      </c>
      <c r="F15" s="50">
        <f>SUM(F11:F14)</f>
        <v>0</v>
      </c>
      <c r="G15" s="66">
        <f>SUM(G11:G14)</f>
        <v>28000</v>
      </c>
    </row>
    <row r="16" spans="1:7" ht="12.75" thickTop="1">
      <c r="B16" s="1"/>
      <c r="D16" s="3"/>
    </row>
    <row r="17" spans="2:4">
      <c r="B17" s="1"/>
      <c r="D17" s="3"/>
    </row>
    <row r="18" spans="2:4">
      <c r="D18" s="3"/>
    </row>
    <row r="19" spans="2:4">
      <c r="B19" s="1"/>
      <c r="D19" s="3"/>
    </row>
    <row r="20" spans="2:4">
      <c r="D20" s="3"/>
    </row>
    <row r="21" spans="2:4">
      <c r="D21" s="3"/>
    </row>
    <row r="22" spans="2:4">
      <c r="D22" s="3"/>
    </row>
    <row r="23" spans="2:4">
      <c r="D23" s="3"/>
    </row>
    <row r="24" spans="2:4">
      <c r="D24" s="3"/>
    </row>
    <row r="25" spans="2:4">
      <c r="D25" s="3"/>
    </row>
    <row r="26" spans="2:4">
      <c r="D26" s="3"/>
    </row>
    <row r="27" spans="2:4">
      <c r="D27" s="3"/>
    </row>
    <row r="28" spans="2:4">
      <c r="D28" s="3"/>
    </row>
    <row r="29" spans="2:4">
      <c r="D29" s="3"/>
    </row>
    <row r="30" spans="2:4">
      <c r="D30" s="3"/>
    </row>
    <row r="31" spans="2:4">
      <c r="D31" s="3"/>
    </row>
    <row r="32" spans="2:4">
      <c r="D32" s="3"/>
    </row>
    <row r="33" spans="4:4">
      <c r="D33" s="3"/>
    </row>
    <row r="34" spans="4:4">
      <c r="D34" s="3"/>
    </row>
    <row r="35" spans="4:4">
      <c r="D35" s="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F14" sqref="F14"/>
    </sheetView>
  </sheetViews>
  <sheetFormatPr defaultColWidth="9" defaultRowHeight="12"/>
  <cols>
    <col min="1" max="1" width="11.140625" customWidth="1"/>
    <col min="2" max="2" width="23" bestFit="1" customWidth="1"/>
    <col min="3" max="3" width="10.85546875" customWidth="1"/>
    <col min="4" max="4" width="12.42578125" customWidth="1"/>
    <col min="5" max="5" width="5.28515625" bestFit="1" customWidth="1"/>
    <col min="6" max="6" width="12.42578125" bestFit="1" customWidth="1"/>
    <col min="7" max="7" width="12" bestFit="1" customWidth="1"/>
  </cols>
  <sheetData>
    <row r="1" spans="1:7" ht="16.5">
      <c r="A1" s="10" t="s">
        <v>76</v>
      </c>
      <c r="B1" s="19"/>
      <c r="C1" s="19"/>
      <c r="D1" s="10" t="s">
        <v>598</v>
      </c>
    </row>
    <row r="3" spans="1:7">
      <c r="A3" s="5" t="s">
        <v>49</v>
      </c>
      <c r="B3" s="6" t="s">
        <v>132</v>
      </c>
    </row>
    <row r="4" spans="1:7">
      <c r="A4" s="5"/>
      <c r="B4" s="6"/>
    </row>
    <row r="5" spans="1:7">
      <c r="A5" s="5" t="s">
        <v>44</v>
      </c>
      <c r="B5" s="6"/>
      <c r="F5" s="6" t="s">
        <v>142</v>
      </c>
      <c r="G5" s="6" t="s">
        <v>143</v>
      </c>
    </row>
    <row r="6" spans="1:7" ht="12.75" thickBot="1">
      <c r="A6" s="17" t="s">
        <v>46</v>
      </c>
      <c r="B6" s="17"/>
      <c r="C6" s="17"/>
      <c r="D6" s="53" t="s">
        <v>598</v>
      </c>
      <c r="F6" s="14"/>
      <c r="G6" s="14"/>
    </row>
    <row r="7" spans="1:7">
      <c r="A7" s="1">
        <v>4000</v>
      </c>
      <c r="B7" t="s">
        <v>43</v>
      </c>
      <c r="D7" s="26">
        <v>20500</v>
      </c>
      <c r="F7" s="72">
        <f>F15</f>
        <v>0</v>
      </c>
      <c r="G7" s="72">
        <f>D7-F7</f>
        <v>20500</v>
      </c>
    </row>
    <row r="8" spans="1:7" ht="12.75" thickBot="1">
      <c r="C8" s="2" t="s">
        <v>62</v>
      </c>
      <c r="D8" s="27">
        <f>SUM(D7:D7)</f>
        <v>20500</v>
      </c>
      <c r="E8" s="2" t="s">
        <v>48</v>
      </c>
      <c r="F8" s="50"/>
      <c r="G8" s="56">
        <f>SUM(G7:G7)</f>
        <v>20500</v>
      </c>
    </row>
    <row r="9" spans="1:7" ht="12.75" thickTop="1">
      <c r="D9" s="26"/>
    </row>
    <row r="10" spans="1:7" ht="12.75" thickBot="1">
      <c r="A10" s="13" t="s">
        <v>45</v>
      </c>
      <c r="B10" s="14"/>
      <c r="C10" s="14"/>
      <c r="D10" s="28"/>
      <c r="F10" s="14"/>
      <c r="G10" s="14"/>
    </row>
    <row r="11" spans="1:7">
      <c r="A11" s="20">
        <v>4900</v>
      </c>
      <c r="B11" s="9" t="s">
        <v>81</v>
      </c>
      <c r="C11" s="9"/>
      <c r="D11" s="3">
        <v>4500</v>
      </c>
      <c r="F11" s="51"/>
      <c r="G11" s="61">
        <f>D11-F11</f>
        <v>4500</v>
      </c>
    </row>
    <row r="12" spans="1:7">
      <c r="A12" s="41">
        <v>4905</v>
      </c>
      <c r="B12" s="42" t="s">
        <v>82</v>
      </c>
      <c r="C12" s="42"/>
      <c r="D12" s="130">
        <v>7500</v>
      </c>
      <c r="E12" s="38"/>
      <c r="F12" s="97"/>
      <c r="G12" s="150">
        <f>D12-F12</f>
        <v>7500</v>
      </c>
    </row>
    <row r="13" spans="1:7">
      <c r="A13" s="41">
        <v>4907</v>
      </c>
      <c r="B13" s="42" t="s">
        <v>174</v>
      </c>
      <c r="C13" s="42"/>
      <c r="D13" s="130">
        <v>3000</v>
      </c>
      <c r="E13" s="38"/>
      <c r="F13" s="97"/>
      <c r="G13" s="150">
        <f>D13-F13</f>
        <v>3000</v>
      </c>
    </row>
    <row r="14" spans="1:7">
      <c r="A14" s="41">
        <v>4908</v>
      </c>
      <c r="B14" s="42" t="s">
        <v>323</v>
      </c>
      <c r="C14" s="42"/>
      <c r="D14" s="130">
        <v>5500</v>
      </c>
      <c r="E14" s="38"/>
      <c r="F14" s="98"/>
      <c r="G14" s="169">
        <f>D14-F14</f>
        <v>5500</v>
      </c>
    </row>
    <row r="15" spans="1:7" ht="12.75" thickBot="1">
      <c r="B15" s="1"/>
      <c r="C15" s="2" t="s">
        <v>62</v>
      </c>
      <c r="D15" s="27">
        <f>SUM(D11:D14)</f>
        <v>20500</v>
      </c>
      <c r="E15" s="74" t="s">
        <v>48</v>
      </c>
      <c r="F15" s="50">
        <f>SUM(F11:F14)</f>
        <v>0</v>
      </c>
      <c r="G15" s="66">
        <f>SUM(G11:G14)</f>
        <v>20500</v>
      </c>
    </row>
    <row r="16" spans="1:7" ht="12.75" thickTop="1">
      <c r="B16" s="1"/>
      <c r="D16" s="3"/>
    </row>
    <row r="17" spans="2:4">
      <c r="D17" s="3"/>
    </row>
    <row r="18" spans="2:4">
      <c r="B18" s="1"/>
      <c r="D18" s="3"/>
    </row>
    <row r="19" spans="2:4">
      <c r="D19" s="3"/>
    </row>
    <row r="20" spans="2:4">
      <c r="C20" s="43"/>
    </row>
    <row r="21" spans="2:4">
      <c r="B21" s="22"/>
      <c r="C21" s="43"/>
    </row>
    <row r="22" spans="2:4">
      <c r="C22" s="51"/>
    </row>
    <row r="23" spans="2:4">
      <c r="C23" s="43"/>
      <c r="D23" s="3"/>
    </row>
    <row r="24" spans="2:4">
      <c r="C24" s="43"/>
      <c r="D24" s="3"/>
    </row>
    <row r="25" spans="2:4">
      <c r="C25" s="51"/>
      <c r="D25" s="3"/>
    </row>
    <row r="26" spans="2:4">
      <c r="C26" s="3"/>
      <c r="D26" s="3"/>
    </row>
    <row r="27" spans="2:4">
      <c r="D27" s="3"/>
    </row>
    <row r="28" spans="2:4">
      <c r="D28" s="3"/>
    </row>
    <row r="29" spans="2:4">
      <c r="D29" s="3"/>
    </row>
    <row r="30" spans="2:4">
      <c r="D30" s="3"/>
    </row>
    <row r="31" spans="2:4">
      <c r="D31" s="3"/>
    </row>
    <row r="32" spans="2:4">
      <c r="D32" s="3"/>
    </row>
    <row r="33" spans="4:4">
      <c r="D33" s="3"/>
    </row>
    <row r="34" spans="4:4">
      <c r="D34" s="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F11" sqref="F11"/>
    </sheetView>
  </sheetViews>
  <sheetFormatPr defaultColWidth="9" defaultRowHeight="12"/>
  <cols>
    <col min="1" max="1" width="11.140625" customWidth="1"/>
    <col min="2" max="2" width="16.42578125" bestFit="1" customWidth="1"/>
    <col min="3" max="3" width="9" customWidth="1"/>
    <col min="4" max="4" width="11.85546875" customWidth="1"/>
    <col min="5" max="5" width="5.28515625" bestFit="1" customWidth="1"/>
    <col min="6" max="6" width="12.42578125" bestFit="1" customWidth="1"/>
    <col min="7" max="7" width="12" bestFit="1" customWidth="1"/>
  </cols>
  <sheetData>
    <row r="1" spans="1:7" ht="16.5">
      <c r="A1" s="10" t="s">
        <v>88</v>
      </c>
      <c r="B1" s="19"/>
      <c r="C1" s="19"/>
      <c r="D1" s="10" t="s">
        <v>598</v>
      </c>
    </row>
    <row r="3" spans="1:7">
      <c r="A3" s="5" t="s">
        <v>49</v>
      </c>
      <c r="B3" s="6" t="s">
        <v>133</v>
      </c>
    </row>
    <row r="4" spans="1:7">
      <c r="A4" s="5"/>
      <c r="B4" s="6"/>
    </row>
    <row r="5" spans="1:7">
      <c r="A5" s="5" t="s">
        <v>44</v>
      </c>
      <c r="B5" s="6"/>
      <c r="F5" s="6" t="s">
        <v>142</v>
      </c>
      <c r="G5" s="6" t="s">
        <v>143</v>
      </c>
    </row>
    <row r="6" spans="1:7" ht="12.75" thickBot="1">
      <c r="A6" s="17" t="s">
        <v>46</v>
      </c>
      <c r="B6" s="17"/>
      <c r="C6" s="17"/>
      <c r="D6" s="53" t="s">
        <v>598</v>
      </c>
      <c r="F6" s="14"/>
      <c r="G6" s="14"/>
    </row>
    <row r="7" spans="1:7">
      <c r="A7" s="1">
        <v>4000</v>
      </c>
      <c r="B7" t="s">
        <v>43</v>
      </c>
      <c r="D7" s="3">
        <v>6000</v>
      </c>
      <c r="F7" s="72">
        <f>F12</f>
        <v>0</v>
      </c>
      <c r="G7" s="72">
        <f>D7-F7</f>
        <v>6000</v>
      </c>
    </row>
    <row r="8" spans="1:7" ht="12.75" thickBot="1">
      <c r="C8" s="2" t="s">
        <v>62</v>
      </c>
      <c r="D8" s="7">
        <f>SUM(D7:D7)</f>
        <v>6000</v>
      </c>
      <c r="E8" s="2" t="s">
        <v>48</v>
      </c>
      <c r="F8" s="50"/>
      <c r="G8" s="56">
        <f>SUM(G7:G7)</f>
        <v>6000</v>
      </c>
    </row>
    <row r="9" spans="1:7" ht="12.75" thickTop="1">
      <c r="D9" s="3"/>
    </row>
    <row r="10" spans="1:7" ht="12.75" thickBot="1">
      <c r="A10" s="13" t="s">
        <v>45</v>
      </c>
      <c r="B10" s="14"/>
      <c r="C10" s="14"/>
      <c r="D10" s="15"/>
      <c r="F10" s="14"/>
      <c r="G10" s="14"/>
    </row>
    <row r="11" spans="1:7">
      <c r="A11" s="20">
        <v>4904</v>
      </c>
      <c r="B11" s="9" t="s">
        <v>36</v>
      </c>
      <c r="C11" s="9"/>
      <c r="D11" s="3">
        <v>6000</v>
      </c>
      <c r="F11" s="75"/>
      <c r="G11" s="72">
        <f>D11-F11</f>
        <v>6000</v>
      </c>
    </row>
    <row r="12" spans="1:7" ht="12.75" thickBot="1">
      <c r="C12" s="2" t="s">
        <v>62</v>
      </c>
      <c r="D12" s="7">
        <f>SUM(D11:D11)</f>
        <v>6000</v>
      </c>
      <c r="E12" s="74" t="s">
        <v>48</v>
      </c>
      <c r="F12" s="50">
        <f>SUM(F11:F11)</f>
        <v>0</v>
      </c>
      <c r="G12" s="66">
        <f>SUM(G11:G11)</f>
        <v>6000</v>
      </c>
    </row>
    <row r="13" spans="1:7" ht="12.75" thickTop="1">
      <c r="B13" s="1"/>
      <c r="D13" s="3"/>
    </row>
    <row r="14" spans="1:7">
      <c r="B14" s="1"/>
      <c r="D14" s="3"/>
    </row>
    <row r="15" spans="1:7">
      <c r="D15" s="3"/>
    </row>
    <row r="16" spans="1:7">
      <c r="B16" s="1"/>
      <c r="D16" s="3"/>
    </row>
    <row r="17" spans="4:4">
      <c r="D17" s="3"/>
    </row>
    <row r="18" spans="4:4">
      <c r="D18" s="3"/>
    </row>
    <row r="19" spans="4:4">
      <c r="D19" s="3"/>
    </row>
    <row r="20" spans="4:4">
      <c r="D20" s="3"/>
    </row>
    <row r="21" spans="4:4">
      <c r="D21" s="3"/>
    </row>
    <row r="22" spans="4:4">
      <c r="D22" s="3"/>
    </row>
    <row r="23" spans="4:4">
      <c r="D23" s="3"/>
    </row>
    <row r="24" spans="4:4">
      <c r="D24" s="3"/>
    </row>
    <row r="25" spans="4:4">
      <c r="D25" s="3"/>
    </row>
    <row r="26" spans="4:4">
      <c r="D26" s="3"/>
    </row>
    <row r="27" spans="4:4">
      <c r="D27" s="3"/>
    </row>
    <row r="28" spans="4:4">
      <c r="D28" s="3"/>
    </row>
    <row r="29" spans="4:4">
      <c r="D29" s="3"/>
    </row>
    <row r="30" spans="4:4">
      <c r="D30" s="3"/>
    </row>
    <row r="31" spans="4:4">
      <c r="D31" s="3"/>
    </row>
    <row r="32" spans="4:4">
      <c r="D32" s="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F33" sqref="F33"/>
    </sheetView>
  </sheetViews>
  <sheetFormatPr defaultRowHeight="12"/>
  <cols>
    <col min="1" max="1" width="11" customWidth="1"/>
    <col min="2" max="2" width="30.140625" customWidth="1"/>
    <col min="4" max="4" width="12.42578125" customWidth="1"/>
    <col min="5" max="5" width="5.140625" customWidth="1"/>
    <col min="6" max="6" width="13.85546875" customWidth="1"/>
    <col min="7" max="7" width="14.42578125" customWidth="1"/>
  </cols>
  <sheetData>
    <row r="1" spans="1:7" ht="16.5">
      <c r="A1" s="10" t="s">
        <v>221</v>
      </c>
      <c r="B1" s="11"/>
      <c r="C1" s="11"/>
      <c r="D1" s="10" t="s">
        <v>598</v>
      </c>
    </row>
    <row r="2" spans="1:7">
      <c r="A2" s="4"/>
    </row>
    <row r="3" spans="1:7">
      <c r="A3" s="5" t="s">
        <v>47</v>
      </c>
      <c r="B3" s="6" t="s">
        <v>223</v>
      </c>
    </row>
    <row r="4" spans="1:7">
      <c r="A4" s="4"/>
    </row>
    <row r="5" spans="1:7">
      <c r="A5" s="5" t="s">
        <v>44</v>
      </c>
      <c r="D5" s="38"/>
      <c r="F5" s="6" t="s">
        <v>142</v>
      </c>
      <c r="G5" s="6" t="s">
        <v>143</v>
      </c>
    </row>
    <row r="6" spans="1:7" ht="12.75" thickBot="1">
      <c r="A6" s="16" t="s">
        <v>46</v>
      </c>
      <c r="B6" s="17"/>
      <c r="C6" s="17"/>
      <c r="D6" s="31" t="s">
        <v>598</v>
      </c>
      <c r="F6" s="14"/>
      <c r="G6" s="14"/>
    </row>
    <row r="7" spans="1:7">
      <c r="A7" s="1">
        <v>4000</v>
      </c>
      <c r="B7" t="s">
        <v>43</v>
      </c>
      <c r="D7" s="32">
        <v>74450</v>
      </c>
      <c r="F7" s="43">
        <f>F22</f>
        <v>0</v>
      </c>
      <c r="G7" s="3">
        <f>D7-F7</f>
        <v>74450</v>
      </c>
    </row>
    <row r="8" spans="1:7">
      <c r="A8" s="1">
        <v>4010</v>
      </c>
      <c r="B8" t="s">
        <v>222</v>
      </c>
      <c r="D8" s="32">
        <v>8500</v>
      </c>
      <c r="F8" s="48"/>
      <c r="G8" s="63">
        <f>F9</f>
        <v>0</v>
      </c>
    </row>
    <row r="9" spans="1:7" ht="12.75" thickBot="1">
      <c r="A9" s="8"/>
      <c r="C9" s="2" t="s">
        <v>48</v>
      </c>
      <c r="D9" s="37">
        <f>SUM(D7:D8)</f>
        <v>82950</v>
      </c>
      <c r="E9" s="2" t="s">
        <v>48</v>
      </c>
      <c r="F9" s="50">
        <f>SUM(F8:F8)</f>
        <v>0</v>
      </c>
      <c r="G9" s="56">
        <f>SUM(G7:G8)</f>
        <v>74450</v>
      </c>
    </row>
    <row r="10" spans="1:7" ht="12.75" thickTop="1">
      <c r="A10" s="4"/>
      <c r="D10" s="35"/>
    </row>
    <row r="11" spans="1:7" ht="12.75" thickBot="1">
      <c r="A11" s="13" t="s">
        <v>45</v>
      </c>
      <c r="B11" s="14"/>
      <c r="C11" s="14"/>
      <c r="D11" s="36"/>
      <c r="F11" s="14"/>
      <c r="G11" s="14"/>
    </row>
    <row r="12" spans="1:7">
      <c r="A12" s="20">
        <v>4180</v>
      </c>
      <c r="B12" s="9" t="s">
        <v>241</v>
      </c>
      <c r="C12" s="9"/>
      <c r="D12" s="39">
        <v>3150</v>
      </c>
      <c r="F12" s="51"/>
      <c r="G12" s="61">
        <f>D12-F12</f>
        <v>3150</v>
      </c>
    </row>
    <row r="13" spans="1:7">
      <c r="A13" s="1">
        <v>4750</v>
      </c>
      <c r="B13" t="s">
        <v>224</v>
      </c>
      <c r="D13" s="43">
        <v>13500</v>
      </c>
      <c r="F13" s="51"/>
      <c r="G13" s="61">
        <f>D13-F13</f>
        <v>13500</v>
      </c>
    </row>
    <row r="14" spans="1:7">
      <c r="A14" s="1">
        <v>4755</v>
      </c>
      <c r="B14" t="s">
        <v>225</v>
      </c>
      <c r="D14" s="43">
        <v>3800</v>
      </c>
      <c r="F14" s="51"/>
      <c r="G14" s="61">
        <f t="shared" ref="G14:G21" si="0">D14-F14</f>
        <v>3800</v>
      </c>
    </row>
    <row r="15" spans="1:7">
      <c r="A15" s="1">
        <v>4760</v>
      </c>
      <c r="B15" t="s">
        <v>226</v>
      </c>
      <c r="D15" s="43">
        <v>600</v>
      </c>
      <c r="F15" s="51"/>
      <c r="G15" s="61">
        <f t="shared" si="0"/>
        <v>600</v>
      </c>
    </row>
    <row r="16" spans="1:7">
      <c r="A16" s="1">
        <v>4765</v>
      </c>
      <c r="B16" t="s">
        <v>227</v>
      </c>
      <c r="D16" s="43">
        <v>5000</v>
      </c>
      <c r="F16" s="51"/>
      <c r="G16" s="61">
        <f t="shared" si="0"/>
        <v>5000</v>
      </c>
    </row>
    <row r="17" spans="1:7">
      <c r="A17" s="1">
        <v>4770</v>
      </c>
      <c r="B17" t="s">
        <v>228</v>
      </c>
      <c r="D17" s="43">
        <v>400</v>
      </c>
      <c r="F17" s="51"/>
      <c r="G17" s="61">
        <f t="shared" si="0"/>
        <v>400</v>
      </c>
    </row>
    <row r="18" spans="1:7">
      <c r="A18" s="1">
        <v>4775</v>
      </c>
      <c r="B18" t="s">
        <v>229</v>
      </c>
      <c r="D18" s="51">
        <v>700</v>
      </c>
      <c r="F18" s="51"/>
      <c r="G18" s="61">
        <f t="shared" si="0"/>
        <v>700</v>
      </c>
    </row>
    <row r="19" spans="1:7">
      <c r="A19" s="1">
        <v>4780</v>
      </c>
      <c r="B19" t="s">
        <v>230</v>
      </c>
      <c r="D19" s="51">
        <v>800</v>
      </c>
      <c r="F19" s="51"/>
      <c r="G19" s="61">
        <f t="shared" si="0"/>
        <v>800</v>
      </c>
    </row>
    <row r="20" spans="1:7">
      <c r="A20" s="1">
        <v>4785</v>
      </c>
      <c r="B20" t="s">
        <v>231</v>
      </c>
      <c r="D20" s="51">
        <v>50000</v>
      </c>
      <c r="F20" s="51"/>
      <c r="G20" s="61">
        <f t="shared" si="0"/>
        <v>50000</v>
      </c>
    </row>
    <row r="21" spans="1:7">
      <c r="A21" s="1">
        <v>4790</v>
      </c>
      <c r="B21" t="s">
        <v>232</v>
      </c>
      <c r="D21" s="48">
        <v>5000</v>
      </c>
      <c r="F21" s="48"/>
      <c r="G21" s="63">
        <f t="shared" si="0"/>
        <v>5000</v>
      </c>
    </row>
    <row r="22" spans="1:7" ht="12.75" thickBot="1">
      <c r="A22" s="4"/>
      <c r="C22" s="2" t="s">
        <v>48</v>
      </c>
      <c r="D22" s="40">
        <f>SUM(D12:D21)</f>
        <v>82950</v>
      </c>
      <c r="E22" s="74" t="s">
        <v>48</v>
      </c>
      <c r="F22" s="50">
        <f>SUM(F12:F21)</f>
        <v>0</v>
      </c>
      <c r="G22" s="66">
        <f>SUM(G12:G21)</f>
        <v>82950</v>
      </c>
    </row>
    <row r="23" spans="1:7" ht="12.75" thickTop="1"/>
    <row r="31" spans="1:7">
      <c r="A31" t="s">
        <v>558</v>
      </c>
    </row>
    <row r="45" spans="5:5">
      <c r="E45" t="s">
        <v>359</v>
      </c>
    </row>
  </sheetData>
  <phoneticPr fontId="12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G27" sqref="G27"/>
    </sheetView>
  </sheetViews>
  <sheetFormatPr defaultRowHeight="12"/>
  <cols>
    <col min="1" max="1" width="10.5703125" customWidth="1"/>
    <col min="2" max="2" width="21.42578125" customWidth="1"/>
    <col min="3" max="3" width="11" customWidth="1"/>
    <col min="4" max="4" width="14.140625" customWidth="1"/>
    <col min="6" max="6" width="12.28515625" customWidth="1"/>
    <col min="7" max="7" width="12.7109375" customWidth="1"/>
  </cols>
  <sheetData>
    <row r="1" spans="1:7" ht="16.5">
      <c r="A1" s="10" t="s">
        <v>324</v>
      </c>
      <c r="B1" s="19"/>
      <c r="C1" s="19"/>
      <c r="D1" s="10" t="s">
        <v>598</v>
      </c>
    </row>
    <row r="3" spans="1:7">
      <c r="A3" s="5" t="s">
        <v>47</v>
      </c>
      <c r="B3" s="6" t="s">
        <v>234</v>
      </c>
    </row>
    <row r="5" spans="1:7">
      <c r="A5" s="5" t="s">
        <v>44</v>
      </c>
      <c r="D5" s="38"/>
      <c r="F5" s="6" t="s">
        <v>142</v>
      </c>
      <c r="G5" s="6" t="s">
        <v>143</v>
      </c>
    </row>
    <row r="6" spans="1:7" ht="12.75" thickBot="1">
      <c r="A6" s="17" t="s">
        <v>46</v>
      </c>
      <c r="B6" s="14"/>
      <c r="C6" s="14"/>
      <c r="D6" s="31" t="s">
        <v>598</v>
      </c>
      <c r="F6" s="14"/>
      <c r="G6" s="14"/>
    </row>
    <row r="7" spans="1:7">
      <c r="A7" s="1">
        <v>4000</v>
      </c>
      <c r="B7" t="s">
        <v>43</v>
      </c>
      <c r="D7" s="26">
        <v>800</v>
      </c>
      <c r="F7" s="43">
        <f>F16</f>
        <v>0</v>
      </c>
      <c r="G7" s="3">
        <f>D7-F7</f>
        <v>800</v>
      </c>
    </row>
    <row r="8" spans="1:7">
      <c r="A8" s="1">
        <v>4010</v>
      </c>
      <c r="B8" t="s">
        <v>38</v>
      </c>
      <c r="D8" s="26">
        <v>150</v>
      </c>
      <c r="F8" s="43"/>
      <c r="G8" s="3">
        <f>F8</f>
        <v>0</v>
      </c>
    </row>
    <row r="9" spans="1:7">
      <c r="A9" s="1">
        <v>4070</v>
      </c>
      <c r="B9" t="s">
        <v>6</v>
      </c>
      <c r="D9" s="29">
        <v>50</v>
      </c>
      <c r="F9" s="48"/>
      <c r="G9" s="63">
        <f>F9</f>
        <v>0</v>
      </c>
    </row>
    <row r="10" spans="1:7" ht="12.75" thickBot="1">
      <c r="C10" s="2" t="s">
        <v>62</v>
      </c>
      <c r="D10" s="30">
        <f>SUM(D6:E9)</f>
        <v>1000</v>
      </c>
      <c r="E10" s="2" t="s">
        <v>48</v>
      </c>
      <c r="F10" s="50">
        <f>SUM(F8:F9)</f>
        <v>0</v>
      </c>
      <c r="G10" s="56">
        <f>SUM(G7:G9)</f>
        <v>800</v>
      </c>
    </row>
    <row r="11" spans="1:7" ht="12.75" thickTop="1">
      <c r="D11" s="26"/>
    </row>
    <row r="12" spans="1:7" ht="12.75" thickBot="1">
      <c r="A12" s="13" t="s">
        <v>45</v>
      </c>
      <c r="B12" s="14"/>
      <c r="C12" s="14"/>
      <c r="D12" s="28"/>
      <c r="F12" s="14"/>
      <c r="G12" s="14"/>
    </row>
    <row r="13" spans="1:7">
      <c r="A13" s="20">
        <v>4100</v>
      </c>
      <c r="B13" s="9" t="s">
        <v>39</v>
      </c>
      <c r="C13" s="9"/>
      <c r="D13" s="24">
        <v>0</v>
      </c>
      <c r="F13" s="51"/>
      <c r="G13" s="61">
        <f>(D13-F13)</f>
        <v>0</v>
      </c>
    </row>
    <row r="14" spans="1:7">
      <c r="A14" s="1">
        <v>4130</v>
      </c>
      <c r="B14" t="s">
        <v>41</v>
      </c>
      <c r="D14" s="43">
        <v>500</v>
      </c>
      <c r="F14" s="51"/>
      <c r="G14" s="61">
        <f>D14-F14</f>
        <v>500</v>
      </c>
    </row>
    <row r="15" spans="1:7">
      <c r="A15" s="1">
        <v>4750</v>
      </c>
      <c r="B15" s="199" t="s">
        <v>479</v>
      </c>
      <c r="D15" s="48">
        <v>500</v>
      </c>
      <c r="F15" s="48"/>
      <c r="G15" s="63">
        <f>D15-F15</f>
        <v>500</v>
      </c>
    </row>
    <row r="16" spans="1:7" ht="12.75" thickBot="1">
      <c r="C16" s="2" t="s">
        <v>62</v>
      </c>
      <c r="D16" s="30">
        <f>SUM(D13:D15)</f>
        <v>1000</v>
      </c>
      <c r="E16" s="74" t="s">
        <v>48</v>
      </c>
      <c r="F16" s="50">
        <f>SUM(F13:F15)</f>
        <v>0</v>
      </c>
      <c r="G16" s="66">
        <f>SUM(G13:G15)</f>
        <v>1000</v>
      </c>
    </row>
    <row r="17" spans="1:5" ht="12.75" thickTop="1"/>
    <row r="20" spans="1:5">
      <c r="A20" s="94" t="s">
        <v>159</v>
      </c>
    </row>
    <row r="21" spans="1:5" ht="12.75" thickBot="1">
      <c r="A21" s="16" t="s">
        <v>164</v>
      </c>
      <c r="B21" s="17" t="s">
        <v>160</v>
      </c>
      <c r="C21" s="17" t="s">
        <v>161</v>
      </c>
      <c r="D21" s="17" t="s">
        <v>162</v>
      </c>
      <c r="E21" s="17"/>
    </row>
    <row r="22" spans="1:5">
      <c r="A22" s="103"/>
      <c r="B22" s="104"/>
      <c r="C22" s="46"/>
      <c r="D22" s="129"/>
      <c r="E22" s="22"/>
    </row>
    <row r="23" spans="1:5">
      <c r="A23" s="103"/>
      <c r="B23" s="104"/>
      <c r="C23" s="46"/>
      <c r="D23" s="129"/>
      <c r="E23" s="22"/>
    </row>
    <row r="24" spans="1:5" ht="12.75" thickBot="1">
      <c r="A24" s="4"/>
      <c r="B24" s="2" t="s">
        <v>48</v>
      </c>
      <c r="C24" s="50">
        <f>SUM(C22:C23)</f>
        <v>0</v>
      </c>
      <c r="E24" s="22"/>
    </row>
    <row r="25" spans="1:5" ht="12.75" thickTop="1">
      <c r="A25" s="4"/>
      <c r="B25" s="6" t="s">
        <v>597</v>
      </c>
      <c r="C25" s="96">
        <f>C24/5</f>
        <v>0</v>
      </c>
      <c r="E25" s="22"/>
    </row>
    <row r="26" spans="1:5">
      <c r="A26" s="4"/>
      <c r="B26" s="42" t="s">
        <v>165</v>
      </c>
      <c r="C26" s="97">
        <f>Depreciation!B6</f>
        <v>435.2</v>
      </c>
      <c r="E26" s="22"/>
    </row>
    <row r="27" spans="1:5">
      <c r="A27" s="4"/>
      <c r="B27" s="99" t="s">
        <v>167</v>
      </c>
      <c r="C27" s="98">
        <f>Depreciation!D6</f>
        <v>0</v>
      </c>
      <c r="E27" s="22"/>
    </row>
    <row r="28" spans="1:5" ht="12.75" thickBot="1">
      <c r="A28" s="4"/>
      <c r="B28" s="100" t="s">
        <v>166</v>
      </c>
      <c r="C28" s="101">
        <f>SUM(C25+C26-C27)</f>
        <v>435.2</v>
      </c>
      <c r="E28" s="22"/>
    </row>
    <row r="29" spans="1:5" ht="12.75" thickTop="1">
      <c r="E29" s="22"/>
    </row>
  </sheetData>
  <phoneticPr fontId="1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83</vt:i4>
      </vt:variant>
      <vt:variant>
        <vt:lpstr>Named Ranges</vt:lpstr>
      </vt:variant>
      <vt:variant>
        <vt:i4>1</vt:i4>
      </vt:variant>
    </vt:vector>
  </HeadingPairs>
  <TitlesOfParts>
    <vt:vector size="84" baseType="lpstr">
      <vt:lpstr>Cover</vt:lpstr>
      <vt:lpstr>Summary Sheet</vt:lpstr>
      <vt:lpstr>Dues &amp; Fundraisers</vt:lpstr>
      <vt:lpstr>Depreciation</vt:lpstr>
      <vt:lpstr>K2CC</vt:lpstr>
      <vt:lpstr>Anime Club</vt:lpstr>
      <vt:lpstr>Archery Club</vt:lpstr>
      <vt:lpstr>Association for Creative Though</vt:lpstr>
      <vt:lpstr>Autonomous Robotics</vt:lpstr>
      <vt:lpstr>Ballroom Dance Club</vt:lpstr>
      <vt:lpstr>Baseball Club</vt:lpstr>
      <vt:lpstr>Belly Dance Club</vt:lpstr>
      <vt:lpstr>Black Student Union</vt:lpstr>
      <vt:lpstr>Bowling Club</vt:lpstr>
      <vt:lpstr>Broomball</vt:lpstr>
      <vt:lpstr>Circle K</vt:lpstr>
      <vt:lpstr>Clarksonian</vt:lpstr>
      <vt:lpstr>Clarkson Guard</vt:lpstr>
      <vt:lpstr>CUM Hockey</vt:lpstr>
      <vt:lpstr>CUW Hockey</vt:lpstr>
      <vt:lpstr>Colleges Against Cancer</vt:lpstr>
      <vt:lpstr>Crew</vt:lpstr>
      <vt:lpstr>CUB</vt:lpstr>
      <vt:lpstr>Cycling Club (Road)</vt:lpstr>
      <vt:lpstr>Dance Ensemble</vt:lpstr>
      <vt:lpstr>Doctors Without Borders</vt:lpstr>
      <vt:lpstr>E&amp;M Society</vt:lpstr>
      <vt:lpstr>ECO Club</vt:lpstr>
      <vt:lpstr>EMS Club</vt:lpstr>
      <vt:lpstr>EWB</vt:lpstr>
      <vt:lpstr>Flying Club</vt:lpstr>
      <vt:lpstr>Foodies</vt:lpstr>
      <vt:lpstr>Football</vt:lpstr>
      <vt:lpstr>Gender Sexuality Alliance</vt:lpstr>
      <vt:lpstr>Golden Knotes</vt:lpstr>
      <vt:lpstr>Goldie's Dance Team</vt:lpstr>
      <vt:lpstr>IDEA Club</vt:lpstr>
      <vt:lpstr>Integrator</vt:lpstr>
      <vt:lpstr>Iranian Student Association</vt:lpstr>
      <vt:lpstr>ISO</vt:lpstr>
      <vt:lpstr>Jazz Band</vt:lpstr>
      <vt:lpstr>Lacrosse Club</vt:lpstr>
      <vt:lpstr>Laser Tag</vt:lpstr>
      <vt:lpstr>Leadership Corps</vt:lpstr>
      <vt:lpstr>Martial Arts Club</vt:lpstr>
      <vt:lpstr>Math Club</vt:lpstr>
      <vt:lpstr>Mountian Bike Club</vt:lpstr>
      <vt:lpstr>NYWEA</vt:lpstr>
      <vt:lpstr>Orchestra</vt:lpstr>
      <vt:lpstr>Organized Chaos</vt:lpstr>
      <vt:lpstr>Outing Club</vt:lpstr>
      <vt:lpstr>Paintball Club</vt:lpstr>
      <vt:lpstr>Pep Band</vt:lpstr>
      <vt:lpstr>Photo Club</vt:lpstr>
      <vt:lpstr>Physics Club</vt:lpstr>
      <vt:lpstr>PURC</vt:lpstr>
      <vt:lpstr>Racquetball Club</vt:lpstr>
      <vt:lpstr>Rocketry Club</vt:lpstr>
      <vt:lpstr>Men's Rugby Club</vt:lpstr>
      <vt:lpstr>Women's Rugby Club</vt:lpstr>
      <vt:lpstr>Scuba Club</vt:lpstr>
      <vt:lpstr>Silver Wings</vt:lpstr>
      <vt:lpstr>Ski Club</vt:lpstr>
      <vt:lpstr>Soccer Club</vt:lpstr>
      <vt:lpstr>Society for Human Resource Man.</vt:lpstr>
      <vt:lpstr>Spectrum</vt:lpstr>
      <vt:lpstr>Clarkson Car Club</vt:lpstr>
      <vt:lpstr>Strategic Investment</vt:lpstr>
      <vt:lpstr>Sustainable Synergy</vt:lpstr>
      <vt:lpstr>Theatre Club</vt:lpstr>
      <vt:lpstr>Ultimate Frisbee Club</vt:lpstr>
      <vt:lpstr>WCKN</vt:lpstr>
      <vt:lpstr>Wrestling Club</vt:lpstr>
      <vt:lpstr>WTSC</vt:lpstr>
      <vt:lpstr>CUSA</vt:lpstr>
      <vt:lpstr>Senate</vt:lpstr>
      <vt:lpstr>College Readership</vt:lpstr>
      <vt:lpstr>Legal Aid</vt:lpstr>
      <vt:lpstr>Insurance</vt:lpstr>
      <vt:lpstr>Classes</vt:lpstr>
      <vt:lpstr>Contingency</vt:lpstr>
      <vt:lpstr>Cap Ex</vt:lpstr>
      <vt:lpstr>Concert-Springfest</vt:lpstr>
      <vt:lpstr>'Dues &amp; Fundraisers'!Print_Area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C. Carlucci</dc:creator>
  <cp:lastModifiedBy>Susanne Conto</cp:lastModifiedBy>
  <cp:lastPrinted>2015-04-21T13:56:28Z</cp:lastPrinted>
  <dcterms:created xsi:type="dcterms:W3CDTF">1998-03-06T01:48:03Z</dcterms:created>
  <dcterms:modified xsi:type="dcterms:W3CDTF">2015-05-08T14:55:47Z</dcterms:modified>
</cp:coreProperties>
</file>