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5" i="1"/>
  <c r="D25" s="1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D13" s="1"/>
  <c r="C12"/>
  <c r="B12"/>
  <c r="C11"/>
  <c r="B11"/>
  <c r="D11" s="1"/>
  <c r="C10"/>
  <c r="B10"/>
  <c r="C9"/>
  <c r="B9"/>
  <c r="C8"/>
  <c r="B8"/>
  <c r="C7"/>
  <c r="B7"/>
  <c r="C6"/>
  <c r="B6"/>
  <c r="C5"/>
  <c r="B5"/>
  <c r="C4"/>
  <c r="B4"/>
  <c r="B27" s="1"/>
  <c r="D15" l="1"/>
  <c r="D17"/>
  <c r="D19"/>
  <c r="D21"/>
  <c r="D23"/>
  <c r="D4"/>
  <c r="D5"/>
  <c r="D6"/>
  <c r="D7"/>
  <c r="D8"/>
  <c r="D9"/>
  <c r="D10"/>
  <c r="D12"/>
  <c r="D14"/>
  <c r="D16"/>
  <c r="D18"/>
  <c r="D20"/>
  <c r="D22"/>
  <c r="D24"/>
  <c r="C27"/>
</calcChain>
</file>

<file path=xl/comments1.xml><?xml version="1.0" encoding="utf-8"?>
<comments xmlns="http://schemas.openxmlformats.org/spreadsheetml/2006/main">
  <authors>
    <author>dashlock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Summer and Regular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Summer and Regular</t>
        </r>
      </text>
    </comment>
    <comment ref="A8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ASA, Academic Affairs, S/N Affairs, Exec Contingency</t>
        </r>
      </text>
    </comment>
    <comment ref="A10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Concert &amp; Promo Materials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OrgSync, SORC Outreach, Fall Forward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Internship, Design, Photographer, Banquet, Training, Retreat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MU After Dark, Finals Breakfast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salaries and contingency</t>
        </r>
      </text>
    </comment>
    <comment ref="A25" authorId="0">
      <text>
        <r>
          <rPr>
            <b/>
            <sz val="8"/>
            <color indexed="81"/>
            <rFont val="Tahoma"/>
            <family val="2"/>
          </rPr>
          <t>dashlock:</t>
        </r>
        <r>
          <rPr>
            <sz val="8"/>
            <color indexed="81"/>
            <rFont val="Tahoma"/>
            <family val="2"/>
          </rPr>
          <t xml:space="preserve">
RM, Telecom, ERE, ASC</t>
        </r>
      </text>
    </comment>
  </commentList>
</comments>
</file>

<file path=xl/sharedStrings.xml><?xml version="1.0" encoding="utf-8"?>
<sst xmlns="http://schemas.openxmlformats.org/spreadsheetml/2006/main" count="27" uniqueCount="27">
  <si>
    <t>Budget Category</t>
  </si>
  <si>
    <t>Budgeted 2011-11</t>
  </si>
  <si>
    <t>Spent 2011-12</t>
  </si>
  <si>
    <t>Percent Spent</t>
  </si>
  <si>
    <t>Student Organization Appropriations</t>
  </si>
  <si>
    <t>College Council Appropriations</t>
  </si>
  <si>
    <t>USG Public Relations</t>
  </si>
  <si>
    <t>USG Elections</t>
  </si>
  <si>
    <t>Student Advocay Efforts</t>
  </si>
  <si>
    <t>Civic Engagement/Voter Registration</t>
  </si>
  <si>
    <t>Fall Welcome Expenses - 2011</t>
  </si>
  <si>
    <t>Fall Welcome Expenses - 2012</t>
  </si>
  <si>
    <t>SORC Outreach</t>
  </si>
  <si>
    <t>Health and Wellness Initiatives</t>
  </si>
  <si>
    <t>USG Operations</t>
  </si>
  <si>
    <t>Athletics</t>
  </si>
  <si>
    <t>Outreach Initiatives</t>
  </si>
  <si>
    <t>Support for University Programming</t>
  </si>
  <si>
    <t>Campus Student Sustainability Initiatives</t>
  </si>
  <si>
    <t>Programming &amp; Activities Board</t>
  </si>
  <si>
    <t>Sport Club Organization</t>
  </si>
  <si>
    <t>Safety Escort Service</t>
  </si>
  <si>
    <t>Bike Co-Op</t>
  </si>
  <si>
    <t>Senate</t>
  </si>
  <si>
    <t>Special Events</t>
  </si>
  <si>
    <t>Administrative Fees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</si>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</sst>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4" fontId="0" fillId="0" borderId="0" xfId="0" applyNumberFormat="1" applyBorder="1"/>
    <xf numFmtId="39" fontId="0" fillId="0" borderId="0" xfId="0" applyNumberFormat="1"/>
    <xf numFmtId="39" fontId="0" fillId="0" borderId="0" xfId="0" applyNumberFormat="1" applyFill="1"/>
    <xf numFmtId="10" fontId="0" fillId="0" borderId="0" xfId="0" applyNumberFormat="1"/>
    <xf numFmtId="0" fontId="1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pieChart>
        <c:varyColors val="1"/>
        <c:ser>
          <c:idx val="0"/>
          <c:order val="0"/>
          <c:tx>
            <c:v>Budget by Line Item</c:v>
          </c:tx>
          <c:cat>
            <c:strRef>
              <c:f>Sheet1!$A$4:$A$25</c:f>
              <c:strCache>
                <c:ptCount val="22"/>
                <c:pt idx="0">
                  <c:v>Student Organization Appropriations</c:v>
                </c:pt>
                <c:pt idx="1">
                  <c:v>College Council Appropriations</c:v>
                </c:pt>
                <c:pt idx="2">
                  <c:v>USG Public Relations</c:v>
                </c:pt>
                <c:pt idx="3">
                  <c:v>USG Elections</c:v>
                </c:pt>
                <c:pt idx="4">
                  <c:v>Student Advocay Efforts</c:v>
                </c:pt>
                <c:pt idx="5">
                  <c:v>Civic Engagement/Voter Registration</c:v>
                </c:pt>
                <c:pt idx="6">
                  <c:v>Fall Welcome Expenses - 2011</c:v>
                </c:pt>
                <c:pt idx="7">
                  <c:v>Fall Welcome Expenses - 2012</c:v>
                </c:pt>
                <c:pt idx="8">
                  <c:v>SORC Outreach</c:v>
                </c:pt>
                <c:pt idx="9">
                  <c:v>Health and Wellness Initiatives</c:v>
                </c:pt>
                <c:pt idx="10">
                  <c:v>USG Operations</c:v>
                </c:pt>
                <c:pt idx="11">
                  <c:v>Athletics</c:v>
                </c:pt>
                <c:pt idx="12">
                  <c:v>Outreach Initiatives</c:v>
                </c:pt>
                <c:pt idx="13">
                  <c:v>Support for University Programming</c:v>
                </c:pt>
                <c:pt idx="14">
                  <c:v>Campus Student Sustainability Initiatives</c:v>
                </c:pt>
                <c:pt idx="15">
                  <c:v>Programming &amp; Activities Board</c:v>
                </c:pt>
                <c:pt idx="16">
                  <c:v>Sport Club Organization</c:v>
                </c:pt>
                <c:pt idx="17">
                  <c:v>Safety Escort Service</c:v>
                </c:pt>
                <c:pt idx="18">
                  <c:v>Bike Co-Op</c:v>
                </c:pt>
                <c:pt idx="19">
                  <c:v>Senate</c:v>
                </c:pt>
                <c:pt idx="20">
                  <c:v>Special Events</c:v>
                </c:pt>
                <c:pt idx="21">
                  <c:v>Administrative Fees</c:v>
                </c:pt>
              </c:strCache>
            </c:strRef>
          </c:cat>
          <c:val>
            <c:numRef>
              <c:f>Sheet1!$B$4:$B$25</c:f>
              <c:numCache>
                <c:formatCode>#,##0.00_);\(#,##0.00\)</c:formatCode>
                <c:ptCount val="22"/>
                <c:pt idx="0">
                  <c:v>678294.24</c:v>
                </c:pt>
                <c:pt idx="1">
                  <c:v>45105.759999999995</c:v>
                </c:pt>
                <c:pt idx="2">
                  <c:v>70000</c:v>
                </c:pt>
                <c:pt idx="3">
                  <c:v>6000</c:v>
                </c:pt>
                <c:pt idx="4">
                  <c:v>36500</c:v>
                </c:pt>
                <c:pt idx="5">
                  <c:v>30000</c:v>
                </c:pt>
                <c:pt idx="6">
                  <c:v>220000</c:v>
                </c:pt>
                <c:pt idx="7">
                  <c:v>180000</c:v>
                </c:pt>
                <c:pt idx="8">
                  <c:v>29500</c:v>
                </c:pt>
                <c:pt idx="9">
                  <c:v>27000</c:v>
                </c:pt>
                <c:pt idx="10">
                  <c:v>12650</c:v>
                </c:pt>
                <c:pt idx="11">
                  <c:v>20000</c:v>
                </c:pt>
                <c:pt idx="12">
                  <c:v>1000</c:v>
                </c:pt>
                <c:pt idx="13">
                  <c:v>36000</c:v>
                </c:pt>
                <c:pt idx="14">
                  <c:v>20000</c:v>
                </c:pt>
                <c:pt idx="15">
                  <c:v>292300</c:v>
                </c:pt>
                <c:pt idx="16">
                  <c:v>200000</c:v>
                </c:pt>
                <c:pt idx="17">
                  <c:v>30000</c:v>
                </c:pt>
                <c:pt idx="18">
                  <c:v>37000</c:v>
                </c:pt>
                <c:pt idx="19">
                  <c:v>30050</c:v>
                </c:pt>
                <c:pt idx="20">
                  <c:v>125000</c:v>
                </c:pt>
                <c:pt idx="21">
                  <c:v>121600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0</xdr:row>
      <xdr:rowOff>66674</xdr:rowOff>
    </xdr:from>
    <xdr:to>
      <xdr:col>14</xdr:col>
      <xdr:colOff>133350</xdr:colOff>
      <xdr:row>51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empe\ASASU\ASBUDGET\2012%20Budget\USG\Fee%20%20Budget%20FY%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 Reconciliation 2011-2012"/>
      <sheetName val="Summary Report"/>
      <sheetName val="Website Info"/>
    </sheetNames>
    <sheetDataSet>
      <sheetData sheetId="0"/>
      <sheetData sheetId="1">
        <row r="8">
          <cell r="C8">
            <v>30000</v>
          </cell>
          <cell r="D8">
            <v>-2645.89</v>
          </cell>
        </row>
        <row r="9">
          <cell r="C9">
            <v>70000</v>
          </cell>
          <cell r="D9">
            <v>-26135.84</v>
          </cell>
        </row>
        <row r="10">
          <cell r="C10">
            <v>15000</v>
          </cell>
          <cell r="D10">
            <v>-1355.08</v>
          </cell>
        </row>
        <row r="11">
          <cell r="C11">
            <v>1500</v>
          </cell>
          <cell r="D11">
            <v>0</v>
          </cell>
        </row>
        <row r="12">
          <cell r="C12">
            <v>5000</v>
          </cell>
          <cell r="D12">
            <v>-549.04999999999995</v>
          </cell>
        </row>
        <row r="13">
          <cell r="C13">
            <v>15000</v>
          </cell>
          <cell r="D13">
            <v>-5562.4400000000005</v>
          </cell>
        </row>
        <row r="14">
          <cell r="C14">
            <v>6000</v>
          </cell>
          <cell r="D14">
            <v>0</v>
          </cell>
        </row>
        <row r="17">
          <cell r="C17">
            <v>180000</v>
          </cell>
          <cell r="D17">
            <v>-117460.51000000001</v>
          </cell>
        </row>
        <row r="18">
          <cell r="C18">
            <v>40000</v>
          </cell>
          <cell r="D18">
            <v>-47981.45</v>
          </cell>
        </row>
        <row r="19">
          <cell r="C19">
            <v>100000</v>
          </cell>
          <cell r="D19">
            <v>-85512.109999999986</v>
          </cell>
        </row>
        <row r="20">
          <cell r="C20">
            <v>15000</v>
          </cell>
          <cell r="D20">
            <v>-12250.349999999999</v>
          </cell>
        </row>
        <row r="21">
          <cell r="D21">
            <v>-24941.8</v>
          </cell>
        </row>
        <row r="24">
          <cell r="C24">
            <v>578294.24</v>
          </cell>
          <cell r="D24">
            <v>-28590.740000000009</v>
          </cell>
        </row>
        <row r="25">
          <cell r="C25">
            <v>3361.6</v>
          </cell>
          <cell r="D25">
            <v>-240.73</v>
          </cell>
        </row>
        <row r="26">
          <cell r="C26">
            <v>4275</v>
          </cell>
          <cell r="D26">
            <v>-1179.55</v>
          </cell>
        </row>
        <row r="27">
          <cell r="C27">
            <v>1785.5</v>
          </cell>
          <cell r="D27">
            <v>-295.72000000000003</v>
          </cell>
        </row>
        <row r="28">
          <cell r="C28">
            <v>5450</v>
          </cell>
          <cell r="D28">
            <v>-272.04000000000002</v>
          </cell>
        </row>
        <row r="29">
          <cell r="C29">
            <v>1435</v>
          </cell>
          <cell r="D29">
            <v>-209.14</v>
          </cell>
        </row>
        <row r="30">
          <cell r="C30">
            <v>7173</v>
          </cell>
          <cell r="D30">
            <v>-296.64999999999998</v>
          </cell>
        </row>
        <row r="31">
          <cell r="C31">
            <v>4481.91</v>
          </cell>
          <cell r="D31">
            <v>-185.7</v>
          </cell>
        </row>
        <row r="32">
          <cell r="C32">
            <v>2143.75</v>
          </cell>
          <cell r="D32">
            <v>0</v>
          </cell>
        </row>
        <row r="33">
          <cell r="C33">
            <v>6500</v>
          </cell>
          <cell r="D33">
            <v>-6500</v>
          </cell>
        </row>
        <row r="34">
          <cell r="C34">
            <v>17000</v>
          </cell>
          <cell r="D34">
            <v>0</v>
          </cell>
        </row>
        <row r="36">
          <cell r="C36">
            <v>180000</v>
          </cell>
          <cell r="D36">
            <v>0</v>
          </cell>
        </row>
        <row r="38">
          <cell r="C38">
            <v>6000</v>
          </cell>
          <cell r="D38">
            <v>-6000</v>
          </cell>
        </row>
        <row r="40">
          <cell r="C40">
            <v>27000</v>
          </cell>
        </row>
        <row r="41">
          <cell r="D41">
            <v>-2824.94</v>
          </cell>
        </row>
        <row r="42">
          <cell r="D42">
            <v>-3986.0399999999995</v>
          </cell>
        </row>
        <row r="45">
          <cell r="C45">
            <v>1000</v>
          </cell>
          <cell r="D45">
            <v>-682.72</v>
          </cell>
        </row>
        <row r="46">
          <cell r="C46">
            <v>500</v>
          </cell>
          <cell r="D46">
            <v>0</v>
          </cell>
        </row>
        <row r="47">
          <cell r="C47">
            <v>150</v>
          </cell>
          <cell r="D47">
            <v>-7.12</v>
          </cell>
        </row>
        <row r="48">
          <cell r="C48">
            <v>20000</v>
          </cell>
          <cell r="D48">
            <v>-1347.0400000000002</v>
          </cell>
        </row>
        <row r="49">
          <cell r="C49">
            <v>1000</v>
          </cell>
          <cell r="D49">
            <v>-21.99</v>
          </cell>
        </row>
        <row r="50">
          <cell r="C50">
            <v>5000</v>
          </cell>
          <cell r="D50">
            <v>0</v>
          </cell>
        </row>
        <row r="51">
          <cell r="C51">
            <v>1000</v>
          </cell>
          <cell r="D51">
            <v>-245.65</v>
          </cell>
        </row>
        <row r="52">
          <cell r="C52">
            <v>5000</v>
          </cell>
          <cell r="D52">
            <v>-3721.25</v>
          </cell>
        </row>
        <row r="53">
          <cell r="C53">
            <v>2000</v>
          </cell>
          <cell r="D53">
            <v>-541.29</v>
          </cell>
        </row>
        <row r="54">
          <cell r="C54">
            <v>22000</v>
          </cell>
          <cell r="D54">
            <v>-8325.5299999999988</v>
          </cell>
        </row>
        <row r="55">
          <cell r="C55">
            <v>20000</v>
          </cell>
          <cell r="D55">
            <v>-5238.16</v>
          </cell>
        </row>
        <row r="58">
          <cell r="C58">
            <v>10000</v>
          </cell>
          <cell r="D58">
            <v>-3547.5099999999998</v>
          </cell>
        </row>
        <row r="59">
          <cell r="C59">
            <v>7000</v>
          </cell>
          <cell r="D59">
            <v>-426.17999999999995</v>
          </cell>
        </row>
        <row r="60">
          <cell r="C60">
            <v>13000</v>
          </cell>
          <cell r="D60">
            <v>0</v>
          </cell>
        </row>
        <row r="62">
          <cell r="C62">
            <v>28050</v>
          </cell>
          <cell r="D62">
            <v>0</v>
          </cell>
        </row>
        <row r="65">
          <cell r="C65">
            <v>15000</v>
          </cell>
          <cell r="D65">
            <v>-196.53</v>
          </cell>
        </row>
        <row r="66">
          <cell r="C66">
            <v>7000</v>
          </cell>
          <cell r="D66">
            <v>-4547.54</v>
          </cell>
        </row>
        <row r="67">
          <cell r="C67">
            <v>15000</v>
          </cell>
          <cell r="D67">
            <v>-1895.75</v>
          </cell>
        </row>
        <row r="69">
          <cell r="C69">
            <v>125000</v>
          </cell>
          <cell r="D69">
            <v>-1612</v>
          </cell>
        </row>
        <row r="72">
          <cell r="C72">
            <v>292300</v>
          </cell>
          <cell r="D72">
            <v>-292300</v>
          </cell>
        </row>
        <row r="73">
          <cell r="C73">
            <v>200000</v>
          </cell>
          <cell r="D73">
            <v>-200000</v>
          </cell>
        </row>
        <row r="74">
          <cell r="C74">
            <v>14000</v>
          </cell>
          <cell r="D74">
            <v>0</v>
          </cell>
        </row>
        <row r="77">
          <cell r="C77">
            <v>550</v>
          </cell>
          <cell r="D77">
            <v>-25.59</v>
          </cell>
        </row>
        <row r="79">
          <cell r="C79">
            <v>450</v>
          </cell>
          <cell r="D79">
            <v>-22.74</v>
          </cell>
        </row>
        <row r="81">
          <cell r="C81">
            <v>600</v>
          </cell>
          <cell r="D81">
            <v>-28.44</v>
          </cell>
        </row>
        <row r="83">
          <cell r="C83">
            <v>120000</v>
          </cell>
          <cell r="D83">
            <v>-20017.7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B4" sqref="B4"/>
    </sheetView>
  </sheetViews>
  <sheetFormatPr defaultRowHeight="15"/>
  <cols>
    <col min="1" max="1" width="38.140625" bestFit="1" customWidth="1"/>
    <col min="2" max="2" width="16.85546875" bestFit="1" customWidth="1"/>
    <col min="3" max="3" width="13.42578125" bestFit="1" customWidth="1"/>
    <col min="4" max="4" width="13.5703125" bestFit="1" customWidth="1"/>
  </cols>
  <sheetData>
    <row r="1" spans="1:4">
      <c r="A1" s="1"/>
      <c r="B1" s="2"/>
    </row>
    <row r="2" spans="1:4">
      <c r="A2" t="s">
        <v>0</v>
      </c>
      <c r="B2" t="s">
        <v>1</v>
      </c>
      <c r="C2" t="s">
        <v>2</v>
      </c>
      <c r="D2" t="s">
        <v>3</v>
      </c>
    </row>
    <row r="4" spans="1:4">
      <c r="A4" t="s">
        <v>4</v>
      </c>
      <c r="B4" s="3">
        <f>SUM('[1]Summary Report'!C19+'[1]Summary Report'!C24)</f>
        <v>678294.24</v>
      </c>
      <c r="C4" s="4">
        <f>SUM('[1]Summary Report'!D19+'[1]Summary Report'!D24)</f>
        <v>-114102.84999999999</v>
      </c>
      <c r="D4" s="5">
        <f>-C4/B4</f>
        <v>0.16822028445944048</v>
      </c>
    </row>
    <row r="5" spans="1:4">
      <c r="A5" t="s">
        <v>5</v>
      </c>
      <c r="B5" s="3">
        <f>SUM('[1]Summary Report'!C20+'[1]Summary Report'!C25+'[1]Summary Report'!C26+'[1]Summary Report'!C27+'[1]Summary Report'!C28+'[1]Summary Report'!C29+'[1]Summary Report'!C30+'[1]Summary Report'!C31+'[1]Summary Report'!C32)</f>
        <v>45105.759999999995</v>
      </c>
      <c r="C5" s="4">
        <f>SUM('[1]Summary Report'!D20+'[1]Summary Report'!D25+'[1]Summary Report'!D26+'[1]Summary Report'!D27+'[1]Summary Report'!D28+'[1]Summary Report'!D29+'[1]Summary Report'!D30+'[1]Summary Report'!D31+'[1]Summary Report'!D32)</f>
        <v>-14929.879999999997</v>
      </c>
      <c r="D5" s="5">
        <f t="shared" ref="D5:D25" si="0">-C5/B5</f>
        <v>0.33099719414992673</v>
      </c>
    </row>
    <row r="6" spans="1:4">
      <c r="A6" t="s">
        <v>6</v>
      </c>
      <c r="B6" s="3">
        <f>SUM('[1]Summary Report'!C9)</f>
        <v>70000</v>
      </c>
      <c r="C6" s="4">
        <f>SUM('[1]Summary Report'!D9)</f>
        <v>-26135.84</v>
      </c>
      <c r="D6" s="5">
        <f t="shared" si="0"/>
        <v>0.37336914285714284</v>
      </c>
    </row>
    <row r="7" spans="1:4">
      <c r="A7" t="s">
        <v>7</v>
      </c>
      <c r="B7" s="3">
        <f>SUM('[1]Summary Report'!C14)</f>
        <v>6000</v>
      </c>
      <c r="C7" s="4">
        <f>SUM('[1]Summary Report'!D14)</f>
        <v>0</v>
      </c>
      <c r="D7" s="5">
        <f t="shared" si="0"/>
        <v>0</v>
      </c>
    </row>
    <row r="8" spans="1:4">
      <c r="A8" t="s">
        <v>8</v>
      </c>
      <c r="B8" s="3">
        <f>SUM('[1]Summary Report'!C10+'[1]Summary Report'!C11+'[1]Summary Report'!C12+'[1]Summary Report'!C13)</f>
        <v>36500</v>
      </c>
      <c r="C8" s="4">
        <f>SUM('[1]Summary Report'!D10+'[1]Summary Report'!D11+'[1]Summary Report'!D12+'[1]Summary Report'!D13+'[1]Summary Report'!D14)</f>
        <v>-7466.5700000000006</v>
      </c>
      <c r="D8" s="5">
        <f t="shared" si="0"/>
        <v>0.20456356164383563</v>
      </c>
    </row>
    <row r="9" spans="1:4">
      <c r="A9" t="s">
        <v>9</v>
      </c>
      <c r="B9" s="3">
        <f>SUM('[1]Summary Report'!C8)</f>
        <v>30000</v>
      </c>
      <c r="C9" s="4">
        <f>SUM('[1]Summary Report'!D8)</f>
        <v>-2645.89</v>
      </c>
      <c r="D9" s="5">
        <f t="shared" si="0"/>
        <v>8.8196333333333335E-2</v>
      </c>
    </row>
    <row r="10" spans="1:4">
      <c r="A10" t="s">
        <v>10</v>
      </c>
      <c r="B10" s="3">
        <f>SUM('[1]Summary Report'!C17+'[1]Summary Report'!C18)</f>
        <v>220000</v>
      </c>
      <c r="C10" s="4">
        <f>SUM('[1]Summary Report'!D17+'[1]Summary Report'!D18)</f>
        <v>-165441.96000000002</v>
      </c>
      <c r="D10" s="5">
        <f t="shared" si="0"/>
        <v>0.75200890909090923</v>
      </c>
    </row>
    <row r="11" spans="1:4">
      <c r="A11" t="s">
        <v>11</v>
      </c>
      <c r="B11" s="3">
        <f>SUM('[1]Summary Report'!C36)</f>
        <v>180000</v>
      </c>
      <c r="C11" s="4">
        <f>SUM('[1]Summary Report'!D36)</f>
        <v>0</v>
      </c>
      <c r="D11" s="5">
        <f t="shared" si="0"/>
        <v>0</v>
      </c>
    </row>
    <row r="12" spans="1:4">
      <c r="A12" t="s">
        <v>12</v>
      </c>
      <c r="B12" s="3">
        <f>SUM('[1]Summary Report'!C33+'[1]Summary Report'!C34+'[1]Summary Report'!C38)</f>
        <v>29500</v>
      </c>
      <c r="C12" s="4">
        <f>SUM('[1]Summary Report'!D33+'[1]Summary Report'!D34+'[1]Summary Report'!D38)</f>
        <v>-12500</v>
      </c>
      <c r="D12" s="5">
        <f t="shared" si="0"/>
        <v>0.42372881355932202</v>
      </c>
    </row>
    <row r="13" spans="1:4">
      <c r="A13" t="s">
        <v>13</v>
      </c>
      <c r="B13" s="3">
        <f>SUM('[1]Summary Report'!C40)</f>
        <v>27000</v>
      </c>
      <c r="C13" s="4">
        <f>SUM('[1]Summary Report'!D41+'[1]Summary Report'!D42)</f>
        <v>-6810.98</v>
      </c>
      <c r="D13" s="5">
        <f t="shared" si="0"/>
        <v>0.25225851851851849</v>
      </c>
    </row>
    <row r="14" spans="1:4">
      <c r="A14" t="s">
        <v>14</v>
      </c>
      <c r="B14" s="3">
        <f>SUM('[1]Summary Report'!C45+'[1]Summary Report'!C46+'[1]Summary Report'!C47+'[1]Summary Report'!C50+'[1]Summary Report'!C51+'[1]Summary Report'!C52)</f>
        <v>12650</v>
      </c>
      <c r="C14" s="4">
        <f>SUM('[1]Summary Report'!D45+'[1]Summary Report'!D46+'[1]Summary Report'!D47+'[1]Summary Report'!D50+'[1]Summary Report'!D51+'[1]Summary Report'!D52)</f>
        <v>-4656.74</v>
      </c>
      <c r="D14" s="5">
        <f t="shared" si="0"/>
        <v>0.36812173913043478</v>
      </c>
    </row>
    <row r="15" spans="1:4">
      <c r="A15" t="s">
        <v>15</v>
      </c>
      <c r="B15" s="3">
        <f>SUM('[1]Summary Report'!C48)</f>
        <v>20000</v>
      </c>
      <c r="C15" s="4">
        <f>SUM('[1]Summary Report'!D48)</f>
        <v>-1347.0400000000002</v>
      </c>
      <c r="D15" s="5">
        <f t="shared" si="0"/>
        <v>6.7352000000000009E-2</v>
      </c>
    </row>
    <row r="16" spans="1:4">
      <c r="A16" t="s">
        <v>16</v>
      </c>
      <c r="B16" s="3">
        <f>SUM('[1]Summary Report'!C49)</f>
        <v>1000</v>
      </c>
      <c r="C16" s="4">
        <f>SUM('[1]Summary Report'!D49)</f>
        <v>-21.99</v>
      </c>
      <c r="D16" s="5">
        <f t="shared" si="0"/>
        <v>2.1989999999999999E-2</v>
      </c>
    </row>
    <row r="17" spans="1:4">
      <c r="A17" t="s">
        <v>17</v>
      </c>
      <c r="B17" s="3">
        <f>SUM('[1]Summary Report'!C54+'[1]Summary Report'!C74)</f>
        <v>36000</v>
      </c>
      <c r="C17" s="4">
        <f>SUM('[1]Summary Report'!D54+'[1]Summary Report'!D74)</f>
        <v>-8325.5299999999988</v>
      </c>
      <c r="D17" s="5">
        <f t="shared" si="0"/>
        <v>0.23126472222222219</v>
      </c>
    </row>
    <row r="18" spans="1:4">
      <c r="A18" t="s">
        <v>18</v>
      </c>
      <c r="B18" s="3">
        <f>SUM('[1]Summary Report'!C55)</f>
        <v>20000</v>
      </c>
      <c r="C18" s="4">
        <f>SUM('[1]Summary Report'!D55)</f>
        <v>-5238.16</v>
      </c>
      <c r="D18" s="5">
        <f t="shared" si="0"/>
        <v>0.26190799999999997</v>
      </c>
    </row>
    <row r="19" spans="1:4">
      <c r="A19" t="s">
        <v>19</v>
      </c>
      <c r="B19" s="3">
        <f>SUM('[1]Summary Report'!C72)</f>
        <v>292300</v>
      </c>
      <c r="C19" s="4">
        <f>SUM('[1]Summary Report'!D72)</f>
        <v>-292300</v>
      </c>
      <c r="D19" s="5">
        <f t="shared" si="0"/>
        <v>1</v>
      </c>
    </row>
    <row r="20" spans="1:4">
      <c r="A20" t="s">
        <v>20</v>
      </c>
      <c r="B20" s="3">
        <f>SUM('[1]Summary Report'!C73)</f>
        <v>200000</v>
      </c>
      <c r="C20" s="4">
        <f>SUM('[1]Summary Report'!D73)</f>
        <v>-200000</v>
      </c>
      <c r="D20" s="5">
        <f t="shared" si="0"/>
        <v>1</v>
      </c>
    </row>
    <row r="21" spans="1:4">
      <c r="A21" t="s">
        <v>21</v>
      </c>
      <c r="B21" s="3">
        <f>SUM('[1]Summary Report'!C58+'[1]Summary Report'!C59+'[1]Summary Report'!C60)</f>
        <v>30000</v>
      </c>
      <c r="C21" s="4">
        <f>SUM('[1]Summary Report'!D58+'[1]Summary Report'!D59+'[1]Summary Report'!D60+'[1]Summary Report'!D21)</f>
        <v>-28915.489999999998</v>
      </c>
      <c r="D21" s="5">
        <f t="shared" si="0"/>
        <v>0.9638496666666666</v>
      </c>
    </row>
    <row r="22" spans="1:4">
      <c r="A22" t="s">
        <v>22</v>
      </c>
      <c r="B22" s="3">
        <f>SUM('[1]Summary Report'!C65+'[1]Summary Report'!C66+'[1]Summary Report'!C67)</f>
        <v>37000</v>
      </c>
      <c r="C22" s="4">
        <f>SUM('[1]Summary Report'!D65+'[1]Summary Report'!D66+'[1]Summary Report'!D67)</f>
        <v>-6639.82</v>
      </c>
      <c r="D22" s="5">
        <f t="shared" si="0"/>
        <v>0.17945459459459459</v>
      </c>
    </row>
    <row r="23" spans="1:4">
      <c r="A23" t="s">
        <v>23</v>
      </c>
      <c r="B23" s="3">
        <f>SUM('[1]Summary Report'!C53+'[1]Summary Report'!C62)</f>
        <v>30050</v>
      </c>
      <c r="C23" s="4">
        <f>SUM('[1]Summary Report'!D53+'[1]Summary Report'!D62)</f>
        <v>-541.29</v>
      </c>
      <c r="D23" s="5">
        <f t="shared" si="0"/>
        <v>1.8012978369384359E-2</v>
      </c>
    </row>
    <row r="24" spans="1:4">
      <c r="A24" t="s">
        <v>24</v>
      </c>
      <c r="B24" s="3">
        <f>SUM('[1]Summary Report'!C69)</f>
        <v>125000</v>
      </c>
      <c r="C24" s="4">
        <f>SUM('[1]Summary Report'!D69)</f>
        <v>-1612</v>
      </c>
      <c r="D24" s="5">
        <f t="shared" si="0"/>
        <v>1.2895999999999999E-2</v>
      </c>
    </row>
    <row r="25" spans="1:4">
      <c r="A25" t="s">
        <v>25</v>
      </c>
      <c r="B25" s="3">
        <f>SUM('[1]Summary Report'!C77+'[1]Summary Report'!C79+'[1]Summary Report'!C81+'[1]Summary Report'!C83)</f>
        <v>121600</v>
      </c>
      <c r="C25" s="4">
        <f>SUM('[1]Summary Report'!D77+'[1]Summary Report'!D79+'[1]Summary Report'!D81+'[1]Summary Report'!D83)</f>
        <v>-20094.47</v>
      </c>
      <c r="D25" s="5">
        <f t="shared" si="0"/>
        <v>0.16525057565789475</v>
      </c>
    </row>
    <row r="26" spans="1:4">
      <c r="B26" s="3"/>
    </row>
    <row r="27" spans="1:4">
      <c r="A27" s="6" t="s">
        <v>26</v>
      </c>
      <c r="B27" s="2">
        <f>SUM(B4:B26)</f>
        <v>2248000</v>
      </c>
      <c r="C27" s="3">
        <f>SUM(C4:C26)</f>
        <v>-919726.49999999988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Arizona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EIEIO</dc:creator>
  <cp:lastModifiedBy>EleanoreM</cp:lastModifiedBy>
  <dcterms:created xsi:type="dcterms:W3CDTF">2011-10-31T21:35:16Z</dcterms:created>
  <dcterms:modified xsi:type="dcterms:W3CDTF">2012-07-13T14:29:24Z</dcterms:modified>
</cp:coreProperties>
</file>